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Lewis/Documents/Running/Tynedale Harriers/"/>
    </mc:Choice>
  </mc:AlternateContent>
  <xr:revisionPtr revIDLastSave="0" documentId="8_{5DB96ABF-F916-534B-A921-9F3ADE0DFC5C}" xr6:coauthVersionLast="43" xr6:coauthVersionMax="43" xr10:uidLastSave="{00000000-0000-0000-0000-000000000000}"/>
  <bookViews>
    <workbookView xWindow="320" yWindow="460" windowWidth="28800" windowHeight="16580" tabRatio="756" xr2:uid="{00000000-000D-0000-FFFF-FFFF00000000}"/>
  </bookViews>
  <sheets>
    <sheet name="Grand Prix 2018" sheetId="19" r:id="rId1"/>
    <sheet name="WMA Lookup" sheetId="17" r:id="rId2"/>
    <sheet name="Hadrian's" sheetId="39" r:id="rId3"/>
    <sheet name="Clive Cookson 10k" sheetId="26" r:id="rId4"/>
    <sheet name="Hexham 10k" sheetId="28" r:id="rId5"/>
    <sheet name="Newburn River Run" sheetId="24" r:id="rId6"/>
    <sheet name="Hobble" sheetId="37" r:id="rId7"/>
    <sheet name="Blaydon Race" sheetId="25" r:id="rId8"/>
    <sheet name="Thropton" sheetId="36" r:id="rId9"/>
    <sheet name="Anne Allan" sheetId="35" r:id="rId10"/>
    <sheet name="george ogle" sheetId="34" r:id="rId11"/>
    <sheet name="Brampton" sheetId="33" r:id="rId12"/>
    <sheet name="Women" sheetId="16" r:id="rId13"/>
    <sheet name="Men" sheetId="15" r:id="rId14"/>
    <sheet name="Morpeth 10k" sheetId="27" r:id="rId15"/>
    <sheet name="Druridge half" sheetId="29" r:id="rId16"/>
    <sheet name="NHEL Female" sheetId="20" r:id="rId17"/>
    <sheet name="NHEL Male" sheetId="21" r:id="rId18"/>
    <sheet name="Hexham Half" sheetId="30" r:id="rId19"/>
    <sheet name="coastal run" sheetId="31" r:id="rId20"/>
    <sheet name="Great north run" sheetId="32" r:id="rId21"/>
    <sheet name="Member Database" sheetId="23" r:id="rId22"/>
    <sheet name="license" sheetId="18" r:id="rId23"/>
  </sheets>
  <definedNames>
    <definedName name="_xlnm._FilterDatabase" localSheetId="9" hidden="1">'Anne Allan'!$A$2:$F$51</definedName>
    <definedName name="_xlnm._FilterDatabase" localSheetId="0" hidden="1">'Grand Prix 2018'!$A$10:$AQ$66</definedName>
    <definedName name="_xlnm._FilterDatabase" localSheetId="2" hidden="1">'Hadrian''s'!$A$2:$L$289</definedName>
    <definedName name="_xlnm._FilterDatabase" localSheetId="6" hidden="1">Hobble!$A$2:$G$224</definedName>
    <definedName name="_xlnm._FilterDatabase" localSheetId="5" hidden="1">'Newburn River Run'!$A$1:$G$326</definedName>
    <definedName name="_xlnm._FilterDatabase" localSheetId="16" hidden="1">'NHEL Female'!$A$1:$H$205</definedName>
    <definedName name="_xlnm._FilterDatabase" localSheetId="17" hidden="1">'NHEL Male'!$A$1:$H$346</definedName>
    <definedName name="_xlnm._FilterDatabase" localSheetId="8" hidden="1">Thropton!$A$3:$E$6</definedName>
    <definedName name="_xlnm._FilterDatabase" localSheetId="1" hidden="1">'WMA Lookup'!$B$10:$D$18</definedName>
    <definedName name="Event">Men!$B$2:$B$36</definedName>
    <definedName name="mile">Men!$D$3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13" i="19" l="1"/>
  <c r="AN36" i="19"/>
  <c r="AN21" i="19"/>
  <c r="AN14" i="19"/>
  <c r="AN57" i="19"/>
  <c r="AN55" i="19"/>
  <c r="AN66" i="19"/>
  <c r="AN59" i="19"/>
  <c r="AN56" i="19"/>
  <c r="AN60" i="19"/>
  <c r="AN30" i="19"/>
  <c r="AN65" i="19"/>
  <c r="AN40" i="19"/>
  <c r="AN48" i="19"/>
  <c r="AN38" i="19"/>
  <c r="AN20" i="19"/>
  <c r="AN58" i="19"/>
  <c r="AN28" i="19"/>
  <c r="AN11" i="19"/>
  <c r="AJ58" i="19"/>
  <c r="AL28" i="19"/>
  <c r="AJ42" i="19"/>
  <c r="BL50" i="19"/>
  <c r="AY54" i="19"/>
  <c r="AZ54" i="19"/>
  <c r="BA54" i="19"/>
  <c r="BB54" i="19"/>
  <c r="BC54" i="19"/>
  <c r="BD54" i="19"/>
  <c r="BE54" i="19"/>
  <c r="BF54" i="19"/>
  <c r="BG54" i="19"/>
  <c r="BH54" i="19"/>
  <c r="BI54" i="19"/>
  <c r="BJ54" i="19"/>
  <c r="BK54" i="19"/>
  <c r="BL54" i="19"/>
  <c r="BM54" i="19"/>
  <c r="BN54" i="19"/>
  <c r="BO54" i="19"/>
  <c r="BP54" i="19"/>
  <c r="AY55" i="19"/>
  <c r="AZ55" i="19"/>
  <c r="BA55" i="19"/>
  <c r="BB55" i="19"/>
  <c r="BC55" i="19"/>
  <c r="BD55" i="19"/>
  <c r="BE55" i="19"/>
  <c r="BF55" i="19"/>
  <c r="BG55" i="19"/>
  <c r="BH55" i="19"/>
  <c r="BI55" i="19"/>
  <c r="BJ55" i="19"/>
  <c r="BK55" i="19"/>
  <c r="BL55" i="19"/>
  <c r="BM55" i="19"/>
  <c r="BN55" i="19"/>
  <c r="BO55" i="19"/>
  <c r="BP55" i="19"/>
  <c r="AY56" i="19"/>
  <c r="AZ56" i="19"/>
  <c r="BA56" i="19"/>
  <c r="BB56" i="19"/>
  <c r="BC56" i="19"/>
  <c r="BD56" i="19"/>
  <c r="BE56" i="19"/>
  <c r="BF56" i="19"/>
  <c r="BG56" i="19"/>
  <c r="BH56" i="19"/>
  <c r="BI56" i="19"/>
  <c r="BJ56" i="19"/>
  <c r="BK56" i="19"/>
  <c r="BL56" i="19"/>
  <c r="BM56" i="19"/>
  <c r="BN56" i="19"/>
  <c r="BO56" i="19"/>
  <c r="BP56" i="19"/>
  <c r="AY57" i="19"/>
  <c r="AZ57" i="19"/>
  <c r="BA57" i="19"/>
  <c r="BB57" i="19"/>
  <c r="BC57" i="19"/>
  <c r="BD57" i="19"/>
  <c r="BE57" i="19"/>
  <c r="BF57" i="19"/>
  <c r="BG57" i="19"/>
  <c r="BH57" i="19"/>
  <c r="BI57" i="19"/>
  <c r="BJ57" i="19"/>
  <c r="BK57" i="19"/>
  <c r="BL57" i="19"/>
  <c r="BM57" i="19"/>
  <c r="BN57" i="19"/>
  <c r="BO57" i="19"/>
  <c r="BP57" i="19"/>
  <c r="AY58" i="19"/>
  <c r="AZ58" i="19"/>
  <c r="BA58" i="19"/>
  <c r="BB58" i="19"/>
  <c r="BC58" i="19"/>
  <c r="BD58" i="19"/>
  <c r="BE58" i="19"/>
  <c r="BF58" i="19"/>
  <c r="BG58" i="19"/>
  <c r="BH58" i="19"/>
  <c r="BI58" i="19"/>
  <c r="BJ58" i="19"/>
  <c r="BK58" i="19"/>
  <c r="BL58" i="19"/>
  <c r="BM58" i="19"/>
  <c r="BN58" i="19"/>
  <c r="BO58" i="19"/>
  <c r="BP58" i="19"/>
  <c r="AY59" i="19"/>
  <c r="AZ59" i="19"/>
  <c r="BA59" i="19"/>
  <c r="BB59" i="19"/>
  <c r="BC59" i="19"/>
  <c r="BD59" i="19"/>
  <c r="BE59" i="19"/>
  <c r="BF59" i="19"/>
  <c r="BG59" i="19"/>
  <c r="BH59" i="19"/>
  <c r="BI59" i="19"/>
  <c r="BJ59" i="19"/>
  <c r="BK59" i="19"/>
  <c r="BL59" i="19"/>
  <c r="BM59" i="19"/>
  <c r="BN59" i="19"/>
  <c r="BO59" i="19"/>
  <c r="BP59" i="19"/>
  <c r="AY60" i="19"/>
  <c r="AZ60" i="19"/>
  <c r="BA60" i="19"/>
  <c r="BB60" i="19"/>
  <c r="BC60" i="19"/>
  <c r="BD60" i="19"/>
  <c r="BE60" i="19"/>
  <c r="BF60" i="19"/>
  <c r="BG60" i="19"/>
  <c r="BH60" i="19"/>
  <c r="BI60" i="19"/>
  <c r="BJ60" i="19"/>
  <c r="BK60" i="19"/>
  <c r="BL60" i="19"/>
  <c r="BM60" i="19"/>
  <c r="BN60" i="19"/>
  <c r="BO60" i="19"/>
  <c r="BP60" i="19"/>
  <c r="AH30" i="19"/>
  <c r="AH33" i="19"/>
  <c r="AH51" i="19"/>
  <c r="AH43" i="19"/>
  <c r="AH37" i="19"/>
  <c r="AH14" i="19"/>
  <c r="AH47" i="19"/>
  <c r="AH12" i="19"/>
  <c r="AS56" i="19" l="1"/>
  <c r="BQ54" i="19"/>
  <c r="BW55" i="19"/>
  <c r="BW59" i="19"/>
  <c r="BQ57" i="19"/>
  <c r="BS56" i="19"/>
  <c r="BQ58" i="19"/>
  <c r="BV56" i="19"/>
  <c r="BQ56" i="19"/>
  <c r="AU59" i="19"/>
  <c r="BR59" i="19"/>
  <c r="BW60" i="19"/>
  <c r="AT57" i="19"/>
  <c r="BS60" i="19"/>
  <c r="BU60" i="19"/>
  <c r="AS58" i="19"/>
  <c r="BU57" i="19"/>
  <c r="AU56" i="19"/>
  <c r="BS55" i="19"/>
  <c r="BV55" i="19"/>
  <c r="BU55" i="19"/>
  <c r="AS60" i="19"/>
  <c r="AU58" i="19"/>
  <c r="AT58" i="19"/>
  <c r="BR56" i="19"/>
  <c r="BS54" i="19"/>
  <c r="BR54" i="19"/>
  <c r="AS54" i="19"/>
  <c r="BU59" i="19"/>
  <c r="BS58" i="19"/>
  <c r="AU55" i="19"/>
  <c r="BV60" i="19"/>
  <c r="AU60" i="19"/>
  <c r="BV59" i="19"/>
  <c r="BV58" i="19"/>
  <c r="BR58" i="19"/>
  <c r="BV57" i="19"/>
  <c r="BW56" i="19"/>
  <c r="BU56" i="19"/>
  <c r="BR55" i="19"/>
  <c r="BQ60" i="19"/>
  <c r="BS59" i="19"/>
  <c r="AT59" i="19"/>
  <c r="BU58" i="19"/>
  <c r="AU57" i="19"/>
  <c r="AT54" i="19"/>
  <c r="BR60" i="19"/>
  <c r="BR57" i="19"/>
  <c r="AU54" i="19"/>
  <c r="BS57" i="19"/>
  <c r="BW57" i="19"/>
  <c r="AT55" i="19"/>
  <c r="AS59" i="19"/>
  <c r="AS55" i="19"/>
  <c r="AT60" i="19"/>
  <c r="BQ59" i="19"/>
  <c r="BW58" i="19"/>
  <c r="AT56" i="19"/>
  <c r="BQ55" i="19"/>
  <c r="BW54" i="19"/>
  <c r="BV54" i="19"/>
  <c r="BU54" i="19"/>
  <c r="AS57" i="19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G27" i="15"/>
  <c r="H27" i="15"/>
  <c r="I27" i="15"/>
  <c r="J27" i="15"/>
  <c r="K27" i="15"/>
  <c r="L27" i="15"/>
  <c r="M27" i="15"/>
  <c r="N27" i="15"/>
  <c r="O27" i="15"/>
  <c r="P27" i="15"/>
  <c r="Q27" i="15"/>
  <c r="R27" i="15"/>
  <c r="S27" i="15"/>
  <c r="T27" i="15"/>
  <c r="U27" i="15"/>
  <c r="V27" i="15"/>
  <c r="W27" i="15"/>
  <c r="X27" i="15"/>
  <c r="Y27" i="15"/>
  <c r="Z27" i="15"/>
  <c r="AA27" i="15"/>
  <c r="AB27" i="15"/>
  <c r="AC27" i="15"/>
  <c r="AD27" i="15"/>
  <c r="AE27" i="15"/>
  <c r="AF27" i="15"/>
  <c r="AG27" i="15"/>
  <c r="AH27" i="15"/>
  <c r="AI27" i="15"/>
  <c r="AJ27" i="15"/>
  <c r="AK27" i="15"/>
  <c r="AL27" i="15"/>
  <c r="AM27" i="15"/>
  <c r="AN27" i="15"/>
  <c r="AO27" i="15"/>
  <c r="AP27" i="15"/>
  <c r="AQ27" i="15"/>
  <c r="AR27" i="15"/>
  <c r="AS27" i="15"/>
  <c r="AT27" i="15"/>
  <c r="AU27" i="15"/>
  <c r="AV27" i="15"/>
  <c r="AW27" i="15"/>
  <c r="AX27" i="15"/>
  <c r="AY27" i="15"/>
  <c r="AZ27" i="15"/>
  <c r="BA27" i="15"/>
  <c r="BB27" i="15"/>
  <c r="BC27" i="15"/>
  <c r="BD27" i="15"/>
  <c r="BE27" i="15"/>
  <c r="BF27" i="15"/>
  <c r="BG27" i="15"/>
  <c r="BH27" i="15"/>
  <c r="BI27" i="15"/>
  <c r="BJ27" i="15"/>
  <c r="BK27" i="15"/>
  <c r="BL27" i="15"/>
  <c r="BM27" i="15"/>
  <c r="BN27" i="15"/>
  <c r="BO27" i="15"/>
  <c r="BP27" i="15"/>
  <c r="BQ27" i="15"/>
  <c r="BR27" i="15"/>
  <c r="BS27" i="15"/>
  <c r="BT27" i="15"/>
  <c r="BU27" i="15"/>
  <c r="BV27" i="15"/>
  <c r="BW27" i="15"/>
  <c r="BX27" i="15"/>
  <c r="BY27" i="15"/>
  <c r="BZ27" i="15"/>
  <c r="CA27" i="15"/>
  <c r="CB27" i="15"/>
  <c r="CC27" i="15"/>
  <c r="CD27" i="15"/>
  <c r="CE27" i="15"/>
  <c r="CF27" i="15"/>
  <c r="CG27" i="15"/>
  <c r="CH27" i="15"/>
  <c r="CI27" i="15"/>
  <c r="CJ27" i="15"/>
  <c r="CK27" i="15"/>
  <c r="CL27" i="15"/>
  <c r="CM27" i="15"/>
  <c r="CN27" i="15"/>
  <c r="CO27" i="15"/>
  <c r="CP27" i="15"/>
  <c r="CQ27" i="15"/>
  <c r="CR27" i="15"/>
  <c r="CS27" i="15"/>
  <c r="CT27" i="15"/>
  <c r="CU27" i="15"/>
  <c r="CV27" i="15"/>
  <c r="CW27" i="15"/>
  <c r="CX27" i="15"/>
  <c r="E27" i="15"/>
  <c r="CY27" i="16"/>
  <c r="CX27" i="16"/>
  <c r="CW27" i="16"/>
  <c r="CV27" i="16"/>
  <c r="CU27" i="16"/>
  <c r="CT27" i="16"/>
  <c r="CS27" i="16"/>
  <c r="CR27" i="16"/>
  <c r="CQ27" i="16"/>
  <c r="CP27" i="16"/>
  <c r="CO27" i="16"/>
  <c r="CN27" i="16"/>
  <c r="CM27" i="16"/>
  <c r="CL27" i="16"/>
  <c r="CK27" i="16"/>
  <c r="CJ27" i="16"/>
  <c r="CI27" i="16"/>
  <c r="CH27" i="16"/>
  <c r="CG27" i="16"/>
  <c r="CF27" i="16"/>
  <c r="CE27" i="16"/>
  <c r="CD27" i="16"/>
  <c r="CC27" i="16"/>
  <c r="CB27" i="16"/>
  <c r="CA27" i="16"/>
  <c r="BZ27" i="16"/>
  <c r="BY27" i="16"/>
  <c r="BX27" i="16"/>
  <c r="BW27" i="16"/>
  <c r="BV27" i="16"/>
  <c r="BU27" i="16"/>
  <c r="BT27" i="16"/>
  <c r="BS27" i="16"/>
  <c r="BR27" i="16"/>
  <c r="BP27" i="16"/>
  <c r="BO27" i="16"/>
  <c r="BN27" i="16"/>
  <c r="BM27" i="16"/>
  <c r="BL27" i="16"/>
  <c r="BK27" i="16"/>
  <c r="BJ27" i="16"/>
  <c r="BI27" i="16"/>
  <c r="BH27" i="16"/>
  <c r="BG27" i="16"/>
  <c r="BF27" i="16"/>
  <c r="BE27" i="16"/>
  <c r="BD27" i="16"/>
  <c r="BC27" i="16"/>
  <c r="BB27" i="16"/>
  <c r="BA27" i="16"/>
  <c r="AZ27" i="16"/>
  <c r="AY27" i="16"/>
  <c r="AX27" i="16"/>
  <c r="AW27" i="16"/>
  <c r="AV27" i="16"/>
  <c r="AU27" i="16"/>
  <c r="AT27" i="16"/>
  <c r="AS27" i="16"/>
  <c r="AR27" i="16"/>
  <c r="AQ27" i="16"/>
  <c r="AP27" i="16"/>
  <c r="AO27" i="16"/>
  <c r="AN27" i="16"/>
  <c r="AM27" i="16"/>
  <c r="AL27" i="16"/>
  <c r="AK27" i="16"/>
  <c r="AJ27" i="16"/>
  <c r="AI27" i="16"/>
  <c r="AH27" i="16"/>
  <c r="AG27" i="16"/>
  <c r="AF27" i="16"/>
  <c r="AE27" i="16"/>
  <c r="AD27" i="16"/>
  <c r="AC27" i="16"/>
  <c r="AB27" i="16"/>
  <c r="AA27" i="16"/>
  <c r="Z27" i="16"/>
  <c r="Y27" i="16"/>
  <c r="X27" i="16"/>
  <c r="W27" i="16"/>
  <c r="V27" i="16"/>
  <c r="U27" i="16"/>
  <c r="T27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36" i="16"/>
  <c r="F35" i="16"/>
  <c r="F34" i="16"/>
  <c r="F33" i="16"/>
  <c r="F32" i="16"/>
  <c r="F31" i="16"/>
  <c r="F30" i="16"/>
  <c r="F29" i="16"/>
  <c r="F28" i="16"/>
  <c r="F26" i="16"/>
  <c r="F25" i="16"/>
  <c r="F24" i="16"/>
  <c r="F23" i="16"/>
  <c r="F22" i="16"/>
  <c r="F21" i="16"/>
  <c r="F20" i="16"/>
  <c r="E27" i="16"/>
  <c r="F27" i="16" s="1"/>
  <c r="E48" i="16"/>
  <c r="C17" i="17"/>
  <c r="AV56" i="19" l="1"/>
  <c r="BT60" i="19"/>
  <c r="BT59" i="19"/>
  <c r="BT55" i="19"/>
  <c r="AV58" i="19"/>
  <c r="AV60" i="19"/>
  <c r="AW56" i="19"/>
  <c r="BT57" i="19"/>
  <c r="AV54" i="19"/>
  <c r="AW60" i="19"/>
  <c r="AV59" i="19"/>
  <c r="AW57" i="19"/>
  <c r="AW58" i="19"/>
  <c r="AW59" i="19"/>
  <c r="BT56" i="19"/>
  <c r="AV57" i="19"/>
  <c r="AW55" i="19"/>
  <c r="AV55" i="19"/>
  <c r="BT54" i="19"/>
  <c r="AW54" i="19"/>
  <c r="BT58" i="19"/>
  <c r="BP12" i="19"/>
  <c r="BP13" i="19"/>
  <c r="BP14" i="19"/>
  <c r="BP15" i="19"/>
  <c r="BP16" i="19"/>
  <c r="BP17" i="19"/>
  <c r="BP18" i="19"/>
  <c r="BP19" i="19"/>
  <c r="BP20" i="19"/>
  <c r="BP21" i="19"/>
  <c r="BP22" i="19"/>
  <c r="BP23" i="19"/>
  <c r="BP24" i="19"/>
  <c r="BP25" i="19"/>
  <c r="BP26" i="19"/>
  <c r="BP27" i="19"/>
  <c r="BP28" i="19"/>
  <c r="BP29" i="19"/>
  <c r="BP30" i="19"/>
  <c r="BP31" i="19"/>
  <c r="BP32" i="19"/>
  <c r="BP33" i="19"/>
  <c r="BP34" i="19"/>
  <c r="BP35" i="19"/>
  <c r="BP36" i="19"/>
  <c r="BP37" i="19"/>
  <c r="BP38" i="19"/>
  <c r="BP39" i="19"/>
  <c r="BP40" i="19"/>
  <c r="BP41" i="19"/>
  <c r="BP42" i="19"/>
  <c r="BP43" i="19"/>
  <c r="BP44" i="19"/>
  <c r="BP45" i="19"/>
  <c r="BP46" i="19"/>
  <c r="BP47" i="19"/>
  <c r="BP48" i="19"/>
  <c r="BP49" i="19"/>
  <c r="BP50" i="19"/>
  <c r="BP51" i="19"/>
  <c r="BP52" i="19"/>
  <c r="BP53" i="19"/>
  <c r="BP11" i="19"/>
  <c r="AY14" i="19" l="1"/>
  <c r="AZ14" i="19"/>
  <c r="BA14" i="19"/>
  <c r="BB14" i="19"/>
  <c r="BC14" i="19"/>
  <c r="BD14" i="19"/>
  <c r="BE14" i="19"/>
  <c r="BF14" i="19"/>
  <c r="BG14" i="19"/>
  <c r="BH14" i="19"/>
  <c r="BI14" i="19"/>
  <c r="BJ14" i="19"/>
  <c r="BK14" i="19"/>
  <c r="BL14" i="19"/>
  <c r="BM14" i="19"/>
  <c r="BN14" i="19"/>
  <c r="BO14" i="19"/>
  <c r="AY34" i="19"/>
  <c r="AZ34" i="19"/>
  <c r="BA34" i="19"/>
  <c r="BB34" i="19"/>
  <c r="BC34" i="19"/>
  <c r="BD34" i="19"/>
  <c r="BE34" i="19"/>
  <c r="BF34" i="19"/>
  <c r="BG34" i="19"/>
  <c r="BH34" i="19"/>
  <c r="BI34" i="19"/>
  <c r="BJ34" i="19"/>
  <c r="BK34" i="19"/>
  <c r="BL34" i="19"/>
  <c r="BM34" i="19"/>
  <c r="BN34" i="19"/>
  <c r="BO34" i="19"/>
  <c r="AY44" i="19"/>
  <c r="AZ44" i="19"/>
  <c r="BA44" i="19"/>
  <c r="BB44" i="19"/>
  <c r="BC44" i="19"/>
  <c r="BD44" i="19"/>
  <c r="BE44" i="19"/>
  <c r="BF44" i="19"/>
  <c r="BG44" i="19"/>
  <c r="BH44" i="19"/>
  <c r="BI44" i="19"/>
  <c r="BJ44" i="19"/>
  <c r="BK44" i="19"/>
  <c r="BL44" i="19"/>
  <c r="BM44" i="19"/>
  <c r="BN44" i="19"/>
  <c r="BO44" i="19"/>
  <c r="AY16" i="19"/>
  <c r="AZ16" i="19"/>
  <c r="BA16" i="19"/>
  <c r="BB16" i="19"/>
  <c r="BC16" i="19"/>
  <c r="BD16" i="19"/>
  <c r="BE16" i="19"/>
  <c r="BF16" i="19"/>
  <c r="BG16" i="19"/>
  <c r="BH16" i="19"/>
  <c r="BI16" i="19"/>
  <c r="BJ16" i="19"/>
  <c r="BK16" i="19"/>
  <c r="BL16" i="19"/>
  <c r="BM16" i="19"/>
  <c r="BN16" i="19"/>
  <c r="BO16" i="19"/>
  <c r="AY45" i="19"/>
  <c r="AZ45" i="19"/>
  <c r="BA45" i="19"/>
  <c r="BB45" i="19"/>
  <c r="BC45" i="19"/>
  <c r="BD45" i="19"/>
  <c r="BE45" i="19"/>
  <c r="BF45" i="19"/>
  <c r="BG45" i="19"/>
  <c r="BH45" i="19"/>
  <c r="BI45" i="19"/>
  <c r="BJ45" i="19"/>
  <c r="BK45" i="19"/>
  <c r="BL45" i="19"/>
  <c r="BM45" i="19"/>
  <c r="BN45" i="19"/>
  <c r="BO45" i="19"/>
  <c r="AY46" i="19"/>
  <c r="AZ46" i="19"/>
  <c r="BA46" i="19"/>
  <c r="BB46" i="19"/>
  <c r="BC46" i="19"/>
  <c r="BD46" i="19"/>
  <c r="BE46" i="19"/>
  <c r="BF46" i="19"/>
  <c r="BG46" i="19"/>
  <c r="BH46" i="19"/>
  <c r="BI46" i="19"/>
  <c r="BJ46" i="19"/>
  <c r="BK46" i="19"/>
  <c r="BL46" i="19"/>
  <c r="BM46" i="19"/>
  <c r="BN46" i="19"/>
  <c r="BO46" i="19"/>
  <c r="AY24" i="19"/>
  <c r="AZ24" i="19"/>
  <c r="BA24" i="19"/>
  <c r="BB24" i="19"/>
  <c r="BC24" i="19"/>
  <c r="BD24" i="19"/>
  <c r="BE24" i="19"/>
  <c r="BF24" i="19"/>
  <c r="BG24" i="19"/>
  <c r="BH24" i="19"/>
  <c r="BI24" i="19"/>
  <c r="BJ24" i="19"/>
  <c r="BK24" i="19"/>
  <c r="BL24" i="19"/>
  <c r="BM24" i="19"/>
  <c r="BN24" i="19"/>
  <c r="BO24" i="19"/>
  <c r="AY20" i="19"/>
  <c r="AZ20" i="19"/>
  <c r="BA20" i="19"/>
  <c r="BB20" i="19"/>
  <c r="BC20" i="19"/>
  <c r="BD20" i="19"/>
  <c r="BE20" i="19"/>
  <c r="BF20" i="19"/>
  <c r="BG20" i="19"/>
  <c r="BH20" i="19"/>
  <c r="BI20" i="19"/>
  <c r="BJ20" i="19"/>
  <c r="BK20" i="19"/>
  <c r="BL20" i="19"/>
  <c r="BM20" i="19"/>
  <c r="BN20" i="19"/>
  <c r="BO20" i="19"/>
  <c r="AY13" i="19"/>
  <c r="AZ13" i="19"/>
  <c r="BA13" i="19"/>
  <c r="BB13" i="19"/>
  <c r="BC13" i="19"/>
  <c r="BD13" i="19"/>
  <c r="BE13" i="19"/>
  <c r="BF13" i="19"/>
  <c r="BG13" i="19"/>
  <c r="BH13" i="19"/>
  <c r="BI13" i="19"/>
  <c r="BJ13" i="19"/>
  <c r="BK13" i="19"/>
  <c r="BL13" i="19"/>
  <c r="BM13" i="19"/>
  <c r="BN13" i="19"/>
  <c r="BO13" i="19"/>
  <c r="AY38" i="19"/>
  <c r="AZ38" i="19"/>
  <c r="BA38" i="19"/>
  <c r="BB38" i="19"/>
  <c r="BC38" i="19"/>
  <c r="BD38" i="19"/>
  <c r="BE38" i="19"/>
  <c r="BF38" i="19"/>
  <c r="BG38" i="19"/>
  <c r="BH38" i="19"/>
  <c r="BI38" i="19"/>
  <c r="BJ38" i="19"/>
  <c r="BK38" i="19"/>
  <c r="BL38" i="19"/>
  <c r="BM38" i="19"/>
  <c r="BN38" i="19"/>
  <c r="BO38" i="19"/>
  <c r="AY32" i="19"/>
  <c r="AZ32" i="19"/>
  <c r="BA32" i="19"/>
  <c r="BB32" i="19"/>
  <c r="BC32" i="19"/>
  <c r="BD32" i="19"/>
  <c r="BE32" i="19"/>
  <c r="BF32" i="19"/>
  <c r="BG32" i="19"/>
  <c r="BH32" i="19"/>
  <c r="BI32" i="19"/>
  <c r="BJ32" i="19"/>
  <c r="BK32" i="19"/>
  <c r="BL32" i="19"/>
  <c r="BM32" i="19"/>
  <c r="BN32" i="19"/>
  <c r="BO32" i="19"/>
  <c r="AY47" i="19"/>
  <c r="AZ47" i="19"/>
  <c r="BA47" i="19"/>
  <c r="BB47" i="19"/>
  <c r="BC47" i="19"/>
  <c r="BD47" i="19"/>
  <c r="BE47" i="19"/>
  <c r="BF47" i="19"/>
  <c r="BG47" i="19"/>
  <c r="BH47" i="19"/>
  <c r="BI47" i="19"/>
  <c r="BJ47" i="19"/>
  <c r="BK47" i="19"/>
  <c r="BL47" i="19"/>
  <c r="BM47" i="19"/>
  <c r="BN47" i="19"/>
  <c r="BO47" i="19"/>
  <c r="AY30" i="19"/>
  <c r="AZ30" i="19"/>
  <c r="BA30" i="19"/>
  <c r="BB30" i="19"/>
  <c r="BC30" i="19"/>
  <c r="BD30" i="19"/>
  <c r="BE30" i="19"/>
  <c r="BF30" i="19"/>
  <c r="BG30" i="19"/>
  <c r="BH30" i="19"/>
  <c r="BI30" i="19"/>
  <c r="BJ30" i="19"/>
  <c r="BK30" i="19"/>
  <c r="BL30" i="19"/>
  <c r="BM30" i="19"/>
  <c r="BN30" i="19"/>
  <c r="BO30" i="19"/>
  <c r="AY43" i="19"/>
  <c r="AZ43" i="19"/>
  <c r="BA43" i="19"/>
  <c r="BB43" i="19"/>
  <c r="BC43" i="19"/>
  <c r="BD43" i="19"/>
  <c r="BE43" i="19"/>
  <c r="BF43" i="19"/>
  <c r="BG43" i="19"/>
  <c r="BH43" i="19"/>
  <c r="BI43" i="19"/>
  <c r="BJ43" i="19"/>
  <c r="BK43" i="19"/>
  <c r="BL43" i="19"/>
  <c r="BM43" i="19"/>
  <c r="BN43" i="19"/>
  <c r="BO43" i="19"/>
  <c r="AY23" i="19"/>
  <c r="AZ23" i="19"/>
  <c r="BA23" i="19"/>
  <c r="BB23" i="19"/>
  <c r="BC23" i="19"/>
  <c r="BD23" i="19"/>
  <c r="BE23" i="19"/>
  <c r="BF23" i="19"/>
  <c r="BG23" i="19"/>
  <c r="BH23" i="19"/>
  <c r="BI23" i="19"/>
  <c r="BJ23" i="19"/>
  <c r="BK23" i="19"/>
  <c r="BL23" i="19"/>
  <c r="BM23" i="19"/>
  <c r="BN23" i="19"/>
  <c r="BO23" i="19"/>
  <c r="AY28" i="19"/>
  <c r="AZ28" i="19"/>
  <c r="BA28" i="19"/>
  <c r="BB28" i="19"/>
  <c r="BC28" i="19"/>
  <c r="BD28" i="19"/>
  <c r="BE28" i="19"/>
  <c r="BF28" i="19"/>
  <c r="BG28" i="19"/>
  <c r="BH28" i="19"/>
  <c r="BI28" i="19"/>
  <c r="BJ28" i="19"/>
  <c r="BK28" i="19"/>
  <c r="BL28" i="19"/>
  <c r="BM28" i="19"/>
  <c r="BN28" i="19"/>
  <c r="BO28" i="19"/>
  <c r="AY48" i="19"/>
  <c r="AZ48" i="19"/>
  <c r="BA48" i="19"/>
  <c r="BB48" i="19"/>
  <c r="BC48" i="19"/>
  <c r="BD48" i="19"/>
  <c r="BE48" i="19"/>
  <c r="BF48" i="19"/>
  <c r="BG48" i="19"/>
  <c r="BH48" i="19"/>
  <c r="BI48" i="19"/>
  <c r="BJ48" i="19"/>
  <c r="BK48" i="19"/>
  <c r="BL48" i="19"/>
  <c r="BM48" i="19"/>
  <c r="BN48" i="19"/>
  <c r="BO48" i="19"/>
  <c r="AY11" i="19"/>
  <c r="AZ11" i="19"/>
  <c r="BA11" i="19"/>
  <c r="BB11" i="19"/>
  <c r="BC11" i="19"/>
  <c r="BD11" i="19"/>
  <c r="BE11" i="19"/>
  <c r="BF11" i="19"/>
  <c r="BG11" i="19"/>
  <c r="BH11" i="19"/>
  <c r="BI11" i="19"/>
  <c r="BJ11" i="19"/>
  <c r="BK11" i="19"/>
  <c r="BL11" i="19"/>
  <c r="BM11" i="19"/>
  <c r="BN11" i="19"/>
  <c r="BO11" i="19"/>
  <c r="AY37" i="19"/>
  <c r="AZ37" i="19"/>
  <c r="BA37" i="19"/>
  <c r="BB37" i="19"/>
  <c r="BC37" i="19"/>
  <c r="BD37" i="19"/>
  <c r="BE37" i="19"/>
  <c r="BF37" i="19"/>
  <c r="BG37" i="19"/>
  <c r="BH37" i="19"/>
  <c r="BI37" i="19"/>
  <c r="BJ37" i="19"/>
  <c r="BK37" i="19"/>
  <c r="BL37" i="19"/>
  <c r="BM37" i="19"/>
  <c r="BN37" i="19"/>
  <c r="BO37" i="19"/>
  <c r="AY31" i="19"/>
  <c r="AZ31" i="19"/>
  <c r="BA31" i="19"/>
  <c r="BB31" i="19"/>
  <c r="BC31" i="19"/>
  <c r="BD31" i="19"/>
  <c r="BE31" i="19"/>
  <c r="BF31" i="19"/>
  <c r="BG31" i="19"/>
  <c r="BH31" i="19"/>
  <c r="BI31" i="19"/>
  <c r="BJ31" i="19"/>
  <c r="BK31" i="19"/>
  <c r="BL31" i="19"/>
  <c r="BM31" i="19"/>
  <c r="BN31" i="19"/>
  <c r="BO31" i="19"/>
  <c r="AY49" i="19"/>
  <c r="AZ49" i="19"/>
  <c r="BA49" i="19"/>
  <c r="BB49" i="19"/>
  <c r="BC49" i="19"/>
  <c r="BD49" i="19"/>
  <c r="BE49" i="19"/>
  <c r="BF49" i="19"/>
  <c r="BG49" i="19"/>
  <c r="BH49" i="19"/>
  <c r="BI49" i="19"/>
  <c r="BJ49" i="19"/>
  <c r="BK49" i="19"/>
  <c r="BL49" i="19"/>
  <c r="BM49" i="19"/>
  <c r="BN49" i="19"/>
  <c r="BO49" i="19"/>
  <c r="AY50" i="19"/>
  <c r="AZ50" i="19"/>
  <c r="BA50" i="19"/>
  <c r="BB50" i="19"/>
  <c r="BC50" i="19"/>
  <c r="BD50" i="19"/>
  <c r="BE50" i="19"/>
  <c r="BF50" i="19"/>
  <c r="BG50" i="19"/>
  <c r="BH50" i="19"/>
  <c r="BI50" i="19"/>
  <c r="BJ50" i="19"/>
  <c r="BK50" i="19"/>
  <c r="BM50" i="19"/>
  <c r="BN50" i="19"/>
  <c r="BO50" i="19"/>
  <c r="AY33" i="19"/>
  <c r="AZ33" i="19"/>
  <c r="BA33" i="19"/>
  <c r="BB33" i="19"/>
  <c r="BC33" i="19"/>
  <c r="BD33" i="19"/>
  <c r="BE33" i="19"/>
  <c r="BF33" i="19"/>
  <c r="BG33" i="19"/>
  <c r="BH33" i="19"/>
  <c r="BI33" i="19"/>
  <c r="BJ33" i="19"/>
  <c r="BK33" i="19"/>
  <c r="BL33" i="19"/>
  <c r="BM33" i="19"/>
  <c r="BN33" i="19"/>
  <c r="BO33" i="19"/>
  <c r="AY42" i="19"/>
  <c r="AZ42" i="19"/>
  <c r="BA42" i="19"/>
  <c r="BB42" i="19"/>
  <c r="BC42" i="19"/>
  <c r="BD42" i="19"/>
  <c r="BE42" i="19"/>
  <c r="BF42" i="19"/>
  <c r="BG42" i="19"/>
  <c r="BH42" i="19"/>
  <c r="BI42" i="19"/>
  <c r="BJ42" i="19"/>
  <c r="BK42" i="19"/>
  <c r="BL42" i="19"/>
  <c r="BM42" i="19"/>
  <c r="BN42" i="19"/>
  <c r="BO42" i="19"/>
  <c r="AY17" i="19"/>
  <c r="AZ17" i="19"/>
  <c r="BA17" i="19"/>
  <c r="BB17" i="19"/>
  <c r="BC17" i="19"/>
  <c r="BD17" i="19"/>
  <c r="BE17" i="19"/>
  <c r="BF17" i="19"/>
  <c r="BG17" i="19"/>
  <c r="BH17" i="19"/>
  <c r="BI17" i="19"/>
  <c r="BJ17" i="19"/>
  <c r="BK17" i="19"/>
  <c r="BL17" i="19"/>
  <c r="BM17" i="19"/>
  <c r="BN17" i="19"/>
  <c r="BO17" i="19"/>
  <c r="AY51" i="19"/>
  <c r="AZ51" i="19"/>
  <c r="BA51" i="19"/>
  <c r="BB51" i="19"/>
  <c r="BC51" i="19"/>
  <c r="BD51" i="19"/>
  <c r="BE51" i="19"/>
  <c r="BF51" i="19"/>
  <c r="BG51" i="19"/>
  <c r="BH51" i="19"/>
  <c r="BI51" i="19"/>
  <c r="BJ51" i="19"/>
  <c r="BK51" i="19"/>
  <c r="BL51" i="19"/>
  <c r="BM51" i="19"/>
  <c r="BN51" i="19"/>
  <c r="BO51" i="19"/>
  <c r="AY52" i="19"/>
  <c r="AZ52" i="19"/>
  <c r="BA52" i="19"/>
  <c r="BB52" i="19"/>
  <c r="BC52" i="19"/>
  <c r="BD52" i="19"/>
  <c r="BE52" i="19"/>
  <c r="BF52" i="19"/>
  <c r="BG52" i="19"/>
  <c r="BH52" i="19"/>
  <c r="BI52" i="19"/>
  <c r="BJ52" i="19"/>
  <c r="BK52" i="19"/>
  <c r="BL52" i="19"/>
  <c r="BM52" i="19"/>
  <c r="BN52" i="19"/>
  <c r="BO52" i="19"/>
  <c r="AY40" i="19"/>
  <c r="AZ40" i="19"/>
  <c r="BA40" i="19"/>
  <c r="BB40" i="19"/>
  <c r="BC40" i="19"/>
  <c r="BD40" i="19"/>
  <c r="BE40" i="19"/>
  <c r="BF40" i="19"/>
  <c r="BG40" i="19"/>
  <c r="BH40" i="19"/>
  <c r="BI40" i="19"/>
  <c r="BJ40" i="19"/>
  <c r="BK40" i="19"/>
  <c r="BL40" i="19"/>
  <c r="BM40" i="19"/>
  <c r="BN40" i="19"/>
  <c r="BO40" i="19"/>
  <c r="AY41" i="19"/>
  <c r="AZ41" i="19"/>
  <c r="BA41" i="19"/>
  <c r="BB41" i="19"/>
  <c r="BC41" i="19"/>
  <c r="BD41" i="19"/>
  <c r="BE41" i="19"/>
  <c r="BF41" i="19"/>
  <c r="BG41" i="19"/>
  <c r="BH41" i="19"/>
  <c r="BI41" i="19"/>
  <c r="BJ41" i="19"/>
  <c r="BK41" i="19"/>
  <c r="BL41" i="19"/>
  <c r="BM41" i="19"/>
  <c r="BN41" i="19"/>
  <c r="BO41" i="19"/>
  <c r="AY21" i="19"/>
  <c r="AZ21" i="19"/>
  <c r="BA21" i="19"/>
  <c r="BB21" i="19"/>
  <c r="BC21" i="19"/>
  <c r="BD21" i="19"/>
  <c r="BE21" i="19"/>
  <c r="BF21" i="19"/>
  <c r="BG21" i="19"/>
  <c r="BH21" i="19"/>
  <c r="BI21" i="19"/>
  <c r="BJ21" i="19"/>
  <c r="BK21" i="19"/>
  <c r="BL21" i="19"/>
  <c r="BM21" i="19"/>
  <c r="BN21" i="19"/>
  <c r="BO21" i="19"/>
  <c r="AY15" i="19"/>
  <c r="AZ15" i="19"/>
  <c r="BA15" i="19"/>
  <c r="BB15" i="19"/>
  <c r="BC15" i="19"/>
  <c r="BD15" i="19"/>
  <c r="BE15" i="19"/>
  <c r="BF15" i="19"/>
  <c r="BG15" i="19"/>
  <c r="BH15" i="19"/>
  <c r="BI15" i="19"/>
  <c r="BJ15" i="19"/>
  <c r="BK15" i="19"/>
  <c r="BL15" i="19"/>
  <c r="BM15" i="19"/>
  <c r="BN15" i="19"/>
  <c r="BO15" i="19"/>
  <c r="AY39" i="19"/>
  <c r="AZ39" i="19"/>
  <c r="BA39" i="19"/>
  <c r="BB39" i="19"/>
  <c r="BC39" i="19"/>
  <c r="BD39" i="19"/>
  <c r="BE39" i="19"/>
  <c r="BF39" i="19"/>
  <c r="BG39" i="19"/>
  <c r="BH39" i="19"/>
  <c r="BI39" i="19"/>
  <c r="BJ39" i="19"/>
  <c r="BK39" i="19"/>
  <c r="BL39" i="19"/>
  <c r="BM39" i="19"/>
  <c r="BN39" i="19"/>
  <c r="BO39" i="19"/>
  <c r="AY27" i="19"/>
  <c r="AZ27" i="19"/>
  <c r="BA27" i="19"/>
  <c r="BB27" i="19"/>
  <c r="BC27" i="19"/>
  <c r="BD27" i="19"/>
  <c r="BE27" i="19"/>
  <c r="BF27" i="19"/>
  <c r="BG27" i="19"/>
  <c r="BH27" i="19"/>
  <c r="BI27" i="19"/>
  <c r="BJ27" i="19"/>
  <c r="BK27" i="19"/>
  <c r="BL27" i="19"/>
  <c r="BM27" i="19"/>
  <c r="BN27" i="19"/>
  <c r="BO27" i="19"/>
  <c r="AY25" i="19"/>
  <c r="AZ25" i="19"/>
  <c r="BA25" i="19"/>
  <c r="BB25" i="19"/>
  <c r="BC25" i="19"/>
  <c r="BD25" i="19"/>
  <c r="BE25" i="19"/>
  <c r="BF25" i="19"/>
  <c r="BG25" i="19"/>
  <c r="BH25" i="19"/>
  <c r="BI25" i="19"/>
  <c r="BJ25" i="19"/>
  <c r="BK25" i="19"/>
  <c r="BL25" i="19"/>
  <c r="BM25" i="19"/>
  <c r="BN25" i="19"/>
  <c r="BO25" i="19"/>
  <c r="AY12" i="19"/>
  <c r="AZ12" i="19"/>
  <c r="BA12" i="19"/>
  <c r="BB12" i="19"/>
  <c r="BC12" i="19"/>
  <c r="BD12" i="19"/>
  <c r="BE12" i="19"/>
  <c r="BF12" i="19"/>
  <c r="BG12" i="19"/>
  <c r="BH12" i="19"/>
  <c r="BI12" i="19"/>
  <c r="BJ12" i="19"/>
  <c r="BK12" i="19"/>
  <c r="BL12" i="19"/>
  <c r="BM12" i="19"/>
  <c r="BN12" i="19"/>
  <c r="BO12" i="19"/>
  <c r="AY53" i="19"/>
  <c r="AZ53" i="19"/>
  <c r="BA53" i="19"/>
  <c r="BB53" i="19"/>
  <c r="BC53" i="19"/>
  <c r="BD53" i="19"/>
  <c r="BE53" i="19"/>
  <c r="BF53" i="19"/>
  <c r="BG53" i="19"/>
  <c r="BH53" i="19"/>
  <c r="BI53" i="19"/>
  <c r="BJ53" i="19"/>
  <c r="BK53" i="19"/>
  <c r="BL53" i="19"/>
  <c r="BM53" i="19"/>
  <c r="BN53" i="19"/>
  <c r="BO53" i="19"/>
  <c r="AY35" i="19"/>
  <c r="AZ35" i="19"/>
  <c r="BA35" i="19"/>
  <c r="BB35" i="19"/>
  <c r="BC35" i="19"/>
  <c r="BD35" i="19"/>
  <c r="BE35" i="19"/>
  <c r="BF35" i="19"/>
  <c r="BG35" i="19"/>
  <c r="BH35" i="19"/>
  <c r="BI35" i="19"/>
  <c r="BJ35" i="19"/>
  <c r="BK35" i="19"/>
  <c r="BL35" i="19"/>
  <c r="BM35" i="19"/>
  <c r="BN35" i="19"/>
  <c r="BO35" i="19"/>
  <c r="AY29" i="19"/>
  <c r="AZ29" i="19"/>
  <c r="BA29" i="19"/>
  <c r="BB29" i="19"/>
  <c r="BC29" i="19"/>
  <c r="BD29" i="19"/>
  <c r="BE29" i="19"/>
  <c r="BF29" i="19"/>
  <c r="BG29" i="19"/>
  <c r="BH29" i="19"/>
  <c r="BI29" i="19"/>
  <c r="BJ29" i="19"/>
  <c r="BK29" i="19"/>
  <c r="BL29" i="19"/>
  <c r="BM29" i="19"/>
  <c r="BN29" i="19"/>
  <c r="BO29" i="19"/>
  <c r="AY26" i="19"/>
  <c r="AZ26" i="19"/>
  <c r="BA26" i="19"/>
  <c r="BB26" i="19"/>
  <c r="BC26" i="19"/>
  <c r="BD26" i="19"/>
  <c r="BE26" i="19"/>
  <c r="BF26" i="19"/>
  <c r="BG26" i="19"/>
  <c r="BH26" i="19"/>
  <c r="BI26" i="19"/>
  <c r="BJ26" i="19"/>
  <c r="BK26" i="19"/>
  <c r="BL26" i="19"/>
  <c r="BM26" i="19"/>
  <c r="BN26" i="19"/>
  <c r="BO26" i="19"/>
  <c r="AY22" i="19"/>
  <c r="AZ22" i="19"/>
  <c r="BA22" i="19"/>
  <c r="BB22" i="19"/>
  <c r="BC22" i="19"/>
  <c r="BD22" i="19"/>
  <c r="BE22" i="19"/>
  <c r="BF22" i="19"/>
  <c r="BG22" i="19"/>
  <c r="BH22" i="19"/>
  <c r="BI22" i="19"/>
  <c r="BJ22" i="19"/>
  <c r="BK22" i="19"/>
  <c r="BL22" i="19"/>
  <c r="BM22" i="19"/>
  <c r="BN22" i="19"/>
  <c r="BO22" i="19"/>
  <c r="AY19" i="19"/>
  <c r="AZ19" i="19"/>
  <c r="BA19" i="19"/>
  <c r="BB19" i="19"/>
  <c r="BC19" i="19"/>
  <c r="BD19" i="19"/>
  <c r="BE19" i="19"/>
  <c r="BF19" i="19"/>
  <c r="BG19" i="19"/>
  <c r="BH19" i="19"/>
  <c r="BI19" i="19"/>
  <c r="BJ19" i="19"/>
  <c r="BK19" i="19"/>
  <c r="BL19" i="19"/>
  <c r="BM19" i="19"/>
  <c r="BN19" i="19"/>
  <c r="BO19" i="19"/>
  <c r="AY36" i="19"/>
  <c r="AZ36" i="19"/>
  <c r="BA36" i="19"/>
  <c r="BB36" i="19"/>
  <c r="BC36" i="19"/>
  <c r="BD36" i="19"/>
  <c r="BE36" i="19"/>
  <c r="BF36" i="19"/>
  <c r="BG36" i="19"/>
  <c r="BH36" i="19"/>
  <c r="BI36" i="19"/>
  <c r="BJ36" i="19"/>
  <c r="BK36" i="19"/>
  <c r="BL36" i="19"/>
  <c r="BM36" i="19"/>
  <c r="BN36" i="19"/>
  <c r="BO36" i="19"/>
  <c r="BC2" i="19"/>
  <c r="BD2" i="19"/>
  <c r="BE2" i="19"/>
  <c r="BF2" i="19"/>
  <c r="BG2" i="19"/>
  <c r="BH2" i="19"/>
  <c r="BI2" i="19"/>
  <c r="BJ2" i="19"/>
  <c r="BK2" i="19"/>
  <c r="BL2" i="19"/>
  <c r="BM2" i="19"/>
  <c r="BN2" i="19"/>
  <c r="BO2" i="19"/>
  <c r="BP2" i="19"/>
  <c r="AZ2" i="19"/>
  <c r="BA2" i="19"/>
  <c r="BB2" i="19"/>
  <c r="AZ18" i="19"/>
  <c r="BA18" i="19"/>
  <c r="BB18" i="19"/>
  <c r="BC18" i="19"/>
  <c r="BD18" i="19"/>
  <c r="BE18" i="19"/>
  <c r="BF18" i="19"/>
  <c r="BG18" i="19"/>
  <c r="BH18" i="19"/>
  <c r="BI18" i="19"/>
  <c r="BJ18" i="19"/>
  <c r="BK18" i="19"/>
  <c r="BL18" i="19"/>
  <c r="BM18" i="19"/>
  <c r="BN18" i="19"/>
  <c r="BO18" i="19"/>
  <c r="AY18" i="19"/>
  <c r="Y63" i="19"/>
  <c r="Y26" i="19"/>
  <c r="Y27" i="19"/>
  <c r="Y22" i="19"/>
  <c r="A63" i="19"/>
  <c r="B63" i="19"/>
  <c r="A26" i="19"/>
  <c r="B26" i="19"/>
  <c r="A27" i="19"/>
  <c r="B27" i="19"/>
  <c r="Y50" i="19"/>
  <c r="Y19" i="19"/>
  <c r="Y45" i="19"/>
  <c r="Y32" i="19"/>
  <c r="Y31" i="19"/>
  <c r="BU36" i="19" l="1"/>
  <c r="BV53" i="19"/>
  <c r="BU25" i="19"/>
  <c r="BV40" i="19"/>
  <c r="BU51" i="19"/>
  <c r="BV31" i="19"/>
  <c r="BU11" i="19"/>
  <c r="BU38" i="19"/>
  <c r="BV16" i="19"/>
  <c r="BU34" i="19"/>
  <c r="BU14" i="19"/>
  <c r="BV47" i="19"/>
  <c r="BV18" i="19"/>
  <c r="BU48" i="19"/>
  <c r="BV36" i="19"/>
  <c r="BU22" i="19"/>
  <c r="BV25" i="19"/>
  <c r="BU39" i="19"/>
  <c r="BV51" i="19"/>
  <c r="BU42" i="19"/>
  <c r="BV11" i="19"/>
  <c r="BU28" i="19"/>
  <c r="BV38" i="19"/>
  <c r="BU20" i="19"/>
  <c r="BV34" i="19"/>
  <c r="BV27" i="19"/>
  <c r="BU15" i="19"/>
  <c r="BV17" i="19"/>
  <c r="BU33" i="19"/>
  <c r="BV48" i="19"/>
  <c r="BU23" i="19"/>
  <c r="BV13" i="19"/>
  <c r="BU24" i="19"/>
  <c r="BV14" i="19"/>
  <c r="BU27" i="19"/>
  <c r="BV52" i="19"/>
  <c r="BV19" i="19"/>
  <c r="BV22" i="19"/>
  <c r="BU29" i="19"/>
  <c r="BV39" i="19"/>
  <c r="BU21" i="19"/>
  <c r="BV42" i="19"/>
  <c r="BU50" i="19"/>
  <c r="BV28" i="19"/>
  <c r="BU43" i="19"/>
  <c r="BV20" i="19"/>
  <c r="BU46" i="19"/>
  <c r="BU17" i="19"/>
  <c r="BV37" i="19"/>
  <c r="BU13" i="19"/>
  <c r="BV26" i="19"/>
  <c r="BU35" i="19"/>
  <c r="BV15" i="19"/>
  <c r="BU41" i="19"/>
  <c r="BV33" i="19"/>
  <c r="BU49" i="19"/>
  <c r="BV23" i="19"/>
  <c r="BU30" i="19"/>
  <c r="BV24" i="19"/>
  <c r="BU45" i="19"/>
  <c r="BV32" i="19"/>
  <c r="BU18" i="19"/>
  <c r="BV29" i="19"/>
  <c r="BU53" i="19"/>
  <c r="BV21" i="19"/>
  <c r="BU40" i="19"/>
  <c r="BV50" i="19"/>
  <c r="BU31" i="19"/>
  <c r="BV43" i="19"/>
  <c r="BU47" i="19"/>
  <c r="BV46" i="19"/>
  <c r="BU16" i="19"/>
  <c r="BU19" i="19"/>
  <c r="BV12" i="19"/>
  <c r="BV44" i="19"/>
  <c r="BU26" i="19"/>
  <c r="BV35" i="19"/>
  <c r="BU12" i="19"/>
  <c r="BV41" i="19"/>
  <c r="BU52" i="19"/>
  <c r="BV49" i="19"/>
  <c r="BU37" i="19"/>
  <c r="BV30" i="19"/>
  <c r="BU32" i="19"/>
  <c r="BV45" i="19"/>
  <c r="BU44" i="19"/>
  <c r="BQ26" i="19"/>
  <c r="BQ15" i="19"/>
  <c r="BQ33" i="19"/>
  <c r="BQ23" i="19"/>
  <c r="BQ20" i="19"/>
  <c r="BQ24" i="19"/>
  <c r="AT36" i="19"/>
  <c r="AT34" i="19"/>
  <c r="AT19" i="19"/>
  <c r="AT27" i="19"/>
  <c r="AT17" i="19"/>
  <c r="AT48" i="19"/>
  <c r="AT13" i="19"/>
  <c r="AT14" i="19"/>
  <c r="AS19" i="19"/>
  <c r="AS27" i="19"/>
  <c r="AS17" i="19"/>
  <c r="AS14" i="19"/>
  <c r="AT22" i="19"/>
  <c r="BQ29" i="19"/>
  <c r="AT39" i="19"/>
  <c r="BQ21" i="19"/>
  <c r="AT42" i="19"/>
  <c r="BQ50" i="19"/>
  <c r="AT28" i="19"/>
  <c r="BQ43" i="19"/>
  <c r="AT20" i="19"/>
  <c r="BQ46" i="19"/>
  <c r="AT26" i="19"/>
  <c r="AS35" i="19"/>
  <c r="AT15" i="19"/>
  <c r="AS41" i="19"/>
  <c r="AT33" i="19"/>
  <c r="BQ49" i="19"/>
  <c r="AS48" i="19"/>
  <c r="AT23" i="19"/>
  <c r="AS30" i="19"/>
  <c r="AS13" i="19"/>
  <c r="AT24" i="19"/>
  <c r="BQ45" i="19"/>
  <c r="AS18" i="19"/>
  <c r="AT29" i="19"/>
  <c r="AS53" i="19"/>
  <c r="AT21" i="19"/>
  <c r="AS40" i="19"/>
  <c r="AT50" i="19"/>
  <c r="AS31" i="19"/>
  <c r="AT43" i="19"/>
  <c r="AS47" i="19"/>
  <c r="AT46" i="19"/>
  <c r="AS16" i="19"/>
  <c r="AT35" i="19"/>
  <c r="AS12" i="19"/>
  <c r="AT41" i="19"/>
  <c r="AS52" i="19"/>
  <c r="AT49" i="19"/>
  <c r="AS37" i="19"/>
  <c r="AT30" i="19"/>
  <c r="AS32" i="19"/>
  <c r="AT45" i="19"/>
  <c r="AS44" i="19"/>
  <c r="AS36" i="19"/>
  <c r="AT53" i="19"/>
  <c r="AS25" i="19"/>
  <c r="AT40" i="19"/>
  <c r="AS51" i="19"/>
  <c r="AT31" i="19"/>
  <c r="AS11" i="19"/>
  <c r="AT47" i="19"/>
  <c r="AS38" i="19"/>
  <c r="AT16" i="19"/>
  <c r="AS34" i="19"/>
  <c r="AT18" i="19"/>
  <c r="BQ19" i="19"/>
  <c r="AT12" i="19"/>
  <c r="BQ27" i="19"/>
  <c r="AT52" i="19"/>
  <c r="BQ17" i="19"/>
  <c r="AT37" i="19"/>
  <c r="BQ48" i="19"/>
  <c r="AT32" i="19"/>
  <c r="BQ13" i="19"/>
  <c r="AT44" i="19"/>
  <c r="BQ14" i="19"/>
  <c r="AS22" i="19"/>
  <c r="AT25" i="19"/>
  <c r="AS39" i="19"/>
  <c r="AT51" i="19"/>
  <c r="AS42" i="19"/>
  <c r="AT11" i="19"/>
  <c r="AS28" i="19"/>
  <c r="AT38" i="19"/>
  <c r="AS49" i="19"/>
  <c r="AS45" i="19"/>
  <c r="BQ35" i="19"/>
  <c r="BQ41" i="19"/>
  <c r="BQ53" i="19"/>
  <c r="BQ40" i="19"/>
  <c r="BQ31" i="19"/>
  <c r="BQ47" i="19"/>
  <c r="BQ16" i="19"/>
  <c r="BQ30" i="19"/>
  <c r="AS20" i="19"/>
  <c r="BQ12" i="19"/>
  <c r="BQ52" i="19"/>
  <c r="BQ37" i="19"/>
  <c r="BQ32" i="19"/>
  <c r="BQ44" i="19"/>
  <c r="BQ18" i="19"/>
  <c r="BQ25" i="19"/>
  <c r="BQ51" i="19"/>
  <c r="BQ11" i="19"/>
  <c r="BQ38" i="19"/>
  <c r="BQ34" i="19"/>
  <c r="AS26" i="19"/>
  <c r="AS15" i="19"/>
  <c r="AS33" i="19"/>
  <c r="AS23" i="19"/>
  <c r="AS24" i="19"/>
  <c r="BR53" i="19"/>
  <c r="BR40" i="19"/>
  <c r="BR31" i="19"/>
  <c r="BR47" i="19"/>
  <c r="BR16" i="19"/>
  <c r="BQ22" i="19"/>
  <c r="BQ39" i="19"/>
  <c r="BQ42" i="19"/>
  <c r="BQ28" i="19"/>
  <c r="AS29" i="19"/>
  <c r="AS21" i="19"/>
  <c r="AS50" i="19"/>
  <c r="AS43" i="19"/>
  <c r="AS46" i="19"/>
  <c r="BR12" i="19"/>
  <c r="BR52" i="19"/>
  <c r="BR37" i="19"/>
  <c r="BR32" i="19"/>
  <c r="BR44" i="19"/>
  <c r="BR25" i="19"/>
  <c r="BR51" i="19"/>
  <c r="BR11" i="19"/>
  <c r="BR38" i="19"/>
  <c r="BR34" i="19"/>
  <c r="AU13" i="19"/>
  <c r="BR22" i="19"/>
  <c r="BR39" i="19"/>
  <c r="BR42" i="19"/>
  <c r="BR28" i="19"/>
  <c r="BR20" i="19"/>
  <c r="BR26" i="19"/>
  <c r="BR15" i="19"/>
  <c r="BR33" i="19"/>
  <c r="BR23" i="19"/>
  <c r="BR24" i="19"/>
  <c r="BR29" i="19"/>
  <c r="BR21" i="19"/>
  <c r="BR50" i="19"/>
  <c r="BR43" i="19"/>
  <c r="BR46" i="19"/>
  <c r="BR35" i="19"/>
  <c r="BR41" i="19"/>
  <c r="BR49" i="19"/>
  <c r="BR30" i="19"/>
  <c r="BR45" i="19"/>
  <c r="BR19" i="19"/>
  <c r="BR27" i="19"/>
  <c r="BR17" i="19"/>
  <c r="BR48" i="19"/>
  <c r="BR13" i="19"/>
  <c r="BR14" i="19"/>
  <c r="AU36" i="19"/>
  <c r="BW20" i="19"/>
  <c r="BW24" i="19"/>
  <c r="BS41" i="19"/>
  <c r="BR18" i="19"/>
  <c r="S17" i="19"/>
  <c r="S22" i="19"/>
  <c r="S65" i="19"/>
  <c r="S16" i="19"/>
  <c r="S11" i="19"/>
  <c r="BT20" i="19" l="1"/>
  <c r="AW20" i="19"/>
  <c r="BT24" i="19"/>
  <c r="AW24" i="19"/>
  <c r="AV13" i="19"/>
  <c r="AV36" i="19"/>
  <c r="AU45" i="19"/>
  <c r="AV45" i="19" s="1"/>
  <c r="BW45" i="19"/>
  <c r="BT45" i="19" s="1"/>
  <c r="AU35" i="19"/>
  <c r="BS35" i="19"/>
  <c r="BW35" i="19"/>
  <c r="BT35" i="19" s="1"/>
  <c r="AU22" i="19"/>
  <c r="AV22" i="19" s="1"/>
  <c r="BW22" i="19"/>
  <c r="AW22" i="19" s="1"/>
  <c r="BS22" i="19"/>
  <c r="AU48" i="19"/>
  <c r="BW48" i="19"/>
  <c r="BT48" i="19" s="1"/>
  <c r="BS48" i="19"/>
  <c r="AU49" i="19"/>
  <c r="AV49" i="19" s="1"/>
  <c r="BS49" i="19"/>
  <c r="BW49" i="19"/>
  <c r="BT49" i="19" s="1"/>
  <c r="BS45" i="19"/>
  <c r="BS13" i="19"/>
  <c r="BS34" i="19"/>
  <c r="AU34" i="19"/>
  <c r="AV34" i="19" s="1"/>
  <c r="BW51" i="19"/>
  <c r="AW51" i="19" s="1"/>
  <c r="AU51" i="19"/>
  <c r="AV51" i="19" s="1"/>
  <c r="BS20" i="19"/>
  <c r="AU20" i="19"/>
  <c r="AV20" i="19" s="1"/>
  <c r="BS30" i="19"/>
  <c r="AU30" i="19"/>
  <c r="BW41" i="19"/>
  <c r="BT41" i="19" s="1"/>
  <c r="AU41" i="19"/>
  <c r="AV41" i="19" s="1"/>
  <c r="BW29" i="19"/>
  <c r="AW29" i="19" s="1"/>
  <c r="AU29" i="19"/>
  <c r="AV29" i="19" s="1"/>
  <c r="BW38" i="19"/>
  <c r="BT38" i="19" s="1"/>
  <c r="AU38" i="19"/>
  <c r="BS32" i="19"/>
  <c r="AU32" i="19"/>
  <c r="BW40" i="19"/>
  <c r="BT40" i="19" s="1"/>
  <c r="AU40" i="19"/>
  <c r="BS47" i="19"/>
  <c r="AU47" i="19"/>
  <c r="AV47" i="19" s="1"/>
  <c r="BS43" i="19"/>
  <c r="AU43" i="19"/>
  <c r="BW25" i="19"/>
  <c r="AU25" i="19"/>
  <c r="BS16" i="19"/>
  <c r="AU16" i="19"/>
  <c r="AV16" i="19" s="1"/>
  <c r="AQ59" i="19" s="1"/>
  <c r="AP59" i="19" s="1"/>
  <c r="BW13" i="19"/>
  <c r="BT13" i="19" s="1"/>
  <c r="BS17" i="19"/>
  <c r="AU17" i="19"/>
  <c r="AV17" i="19" s="1"/>
  <c r="AQ60" i="19" s="1"/>
  <c r="AP60" i="19" s="1"/>
  <c r="BW12" i="19"/>
  <c r="BT12" i="19" s="1"/>
  <c r="AU12" i="19"/>
  <c r="AV12" i="19" s="1"/>
  <c r="BW27" i="19"/>
  <c r="BT27" i="19" s="1"/>
  <c r="AU27" i="19"/>
  <c r="BS50" i="19"/>
  <c r="AU50" i="19"/>
  <c r="BW37" i="19"/>
  <c r="BT37" i="19" s="1"/>
  <c r="AU37" i="19"/>
  <c r="BW26" i="19"/>
  <c r="AW26" i="19" s="1"/>
  <c r="AU26" i="19"/>
  <c r="AV26" i="19" s="1"/>
  <c r="BW11" i="19"/>
  <c r="AU11" i="19"/>
  <c r="AV11" i="19" s="1"/>
  <c r="BW31" i="19"/>
  <c r="BT31" i="19" s="1"/>
  <c r="AU31" i="19"/>
  <c r="BW30" i="19"/>
  <c r="BT30" i="19" s="1"/>
  <c r="BS33" i="19"/>
  <c r="AU33" i="19"/>
  <c r="BS53" i="19"/>
  <c r="AU53" i="19"/>
  <c r="BW46" i="19"/>
  <c r="BT46" i="19" s="1"/>
  <c r="AU46" i="19"/>
  <c r="AV46" i="19" s="1"/>
  <c r="BW44" i="19"/>
  <c r="BT44" i="19" s="1"/>
  <c r="AU44" i="19"/>
  <c r="AV44" i="19" s="1"/>
  <c r="BW15" i="19"/>
  <c r="AW15" i="19" s="1"/>
  <c r="AU15" i="19"/>
  <c r="BW23" i="19"/>
  <c r="BT23" i="19" s="1"/>
  <c r="AU23" i="19"/>
  <c r="BW21" i="19"/>
  <c r="BT21" i="19" s="1"/>
  <c r="AU21" i="19"/>
  <c r="AV21" i="19" s="1"/>
  <c r="BW19" i="19"/>
  <c r="AW19" i="19" s="1"/>
  <c r="AU19" i="19"/>
  <c r="BS52" i="19"/>
  <c r="AU52" i="19"/>
  <c r="AV52" i="19" s="1"/>
  <c r="BS24" i="19"/>
  <c r="AU24" i="19"/>
  <c r="BW14" i="19"/>
  <c r="AU14" i="19"/>
  <c r="BS27" i="19"/>
  <c r="BS46" i="19"/>
  <c r="BS14" i="19"/>
  <c r="BW47" i="19"/>
  <c r="BT47" i="19" s="1"/>
  <c r="BS29" i="19"/>
  <c r="BS19" i="19"/>
  <c r="BS31" i="19"/>
  <c r="BS25" i="19"/>
  <c r="BS15" i="19"/>
  <c r="BS37" i="19"/>
  <c r="BS40" i="19"/>
  <c r="BS38" i="19"/>
  <c r="BW50" i="19"/>
  <c r="AW50" i="19" s="1"/>
  <c r="BS26" i="19"/>
  <c r="BS51" i="19"/>
  <c r="BS11" i="19"/>
  <c r="BS44" i="19"/>
  <c r="BW17" i="19"/>
  <c r="BT17" i="19" s="1"/>
  <c r="BS23" i="19"/>
  <c r="BS12" i="19"/>
  <c r="BS21" i="19"/>
  <c r="BW16" i="19"/>
  <c r="AW16" i="19" s="1"/>
  <c r="BW36" i="19"/>
  <c r="BT36" i="19" s="1"/>
  <c r="BW33" i="19"/>
  <c r="BT33" i="19" s="1"/>
  <c r="BW53" i="19"/>
  <c r="BT53" i="19" s="1"/>
  <c r="BW32" i="19"/>
  <c r="BT32" i="19" s="1"/>
  <c r="BW34" i="19"/>
  <c r="BW52" i="19"/>
  <c r="BT52" i="19" s="1"/>
  <c r="BW43" i="19"/>
  <c r="AW43" i="19" s="1"/>
  <c r="G7" i="19"/>
  <c r="I7" i="19"/>
  <c r="K7" i="19"/>
  <c r="M7" i="19"/>
  <c r="O7" i="19"/>
  <c r="Q7" i="19"/>
  <c r="S7" i="19"/>
  <c r="U7" i="19"/>
  <c r="W7" i="19"/>
  <c r="Y7" i="19"/>
  <c r="AD7" i="19"/>
  <c r="AH7" i="19"/>
  <c r="AJ7" i="19"/>
  <c r="AN7" i="19"/>
  <c r="E7" i="19"/>
  <c r="E4" i="19"/>
  <c r="G4" i="19"/>
  <c r="I4" i="19"/>
  <c r="Q4" i="19"/>
  <c r="S4" i="19"/>
  <c r="U4" i="19"/>
  <c r="W4" i="19"/>
  <c r="Y4" i="19"/>
  <c r="AD4" i="19"/>
  <c r="AH4" i="19"/>
  <c r="AJ4" i="19"/>
  <c r="AN4" i="19"/>
  <c r="M4" i="19"/>
  <c r="O4" i="19"/>
  <c r="K4" i="19"/>
  <c r="AQ55" i="19" l="1"/>
  <c r="AP55" i="19" s="1"/>
  <c r="AW13" i="19"/>
  <c r="AW48" i="19"/>
  <c r="AW45" i="19"/>
  <c r="AW41" i="19"/>
  <c r="BT29" i="19"/>
  <c r="AW40" i="19"/>
  <c r="AW46" i="19"/>
  <c r="BT11" i="19"/>
  <c r="AW11" i="19"/>
  <c r="BT26" i="19"/>
  <c r="AW49" i="19"/>
  <c r="AW44" i="19"/>
  <c r="BT15" i="19"/>
  <c r="BT16" i="19"/>
  <c r="AW27" i="19"/>
  <c r="AW35" i="19"/>
  <c r="BT22" i="19"/>
  <c r="AW25" i="19"/>
  <c r="BT25" i="19"/>
  <c r="AW52" i="19"/>
  <c r="BT50" i="19"/>
  <c r="AW23" i="19"/>
  <c r="AW32" i="19"/>
  <c r="BT51" i="19"/>
  <c r="AW38" i="19"/>
  <c r="AW30" i="19"/>
  <c r="BT19" i="19"/>
  <c r="BT43" i="19"/>
  <c r="AW36" i="19"/>
  <c r="AW47" i="19"/>
  <c r="AW21" i="19"/>
  <c r="AW53" i="19"/>
  <c r="AW33" i="19"/>
  <c r="AW37" i="19"/>
  <c r="AW31" i="19"/>
  <c r="AW17" i="19"/>
  <c r="AW12" i="19"/>
  <c r="AW34" i="19"/>
  <c r="BT34" i="19"/>
  <c r="BT14" i="19"/>
  <c r="AW14" i="19"/>
  <c r="AV35" i="19"/>
  <c r="AV23" i="19"/>
  <c r="AV24" i="19"/>
  <c r="AQ17" i="19" s="1"/>
  <c r="AV48" i="19"/>
  <c r="AV15" i="19"/>
  <c r="AQ58" i="19" s="1"/>
  <c r="AP58" i="19" s="1"/>
  <c r="AV43" i="19"/>
  <c r="AV53" i="19"/>
  <c r="AV33" i="19"/>
  <c r="AQ56" i="19" s="1"/>
  <c r="AP56" i="19" s="1"/>
  <c r="AV27" i="19"/>
  <c r="AV37" i="19"/>
  <c r="AV19" i="19"/>
  <c r="AV32" i="19"/>
  <c r="AV30" i="19"/>
  <c r="AV38" i="19"/>
  <c r="AV31" i="19"/>
  <c r="AV25" i="19"/>
  <c r="AV14" i="19"/>
  <c r="AV40" i="19"/>
  <c r="AV50" i="19"/>
  <c r="AU39" i="19"/>
  <c r="BW39" i="19"/>
  <c r="BS39" i="19"/>
  <c r="AU28" i="19"/>
  <c r="BS28" i="19"/>
  <c r="BW28" i="19"/>
  <c r="AU42" i="19"/>
  <c r="BS42" i="19"/>
  <c r="BW42" i="19"/>
  <c r="Q62" i="19"/>
  <c r="AQ45" i="19" l="1"/>
  <c r="AP45" i="19" s="1"/>
  <c r="AQ49" i="19"/>
  <c r="AP49" i="19" s="1"/>
  <c r="AQ57" i="19"/>
  <c r="AP57" i="19" s="1"/>
  <c r="AQ53" i="19"/>
  <c r="AP53" i="19" s="1"/>
  <c r="AQ26" i="19"/>
  <c r="AP26" i="19" s="1"/>
  <c r="AQ24" i="19"/>
  <c r="AQ21" i="19"/>
  <c r="AP21" i="19" s="1"/>
  <c r="AQ54" i="19"/>
  <c r="AP54" i="19" s="1"/>
  <c r="AQ61" i="19"/>
  <c r="AP61" i="19" s="1"/>
  <c r="AQ31" i="19"/>
  <c r="AP31" i="19" s="1"/>
  <c r="AQ22" i="19"/>
  <c r="AP22" i="19" s="1"/>
  <c r="AQ25" i="19"/>
  <c r="AP25" i="19" s="1"/>
  <c r="AQ33" i="19"/>
  <c r="AP33" i="19" s="1"/>
  <c r="AQ29" i="19"/>
  <c r="AP29" i="19" s="1"/>
  <c r="AQ15" i="19"/>
  <c r="AP15" i="19" s="1"/>
  <c r="AQ34" i="19"/>
  <c r="AP34" i="19" s="1"/>
  <c r="AQ63" i="19"/>
  <c r="AQ35" i="19"/>
  <c r="AP35" i="19" s="1"/>
  <c r="AQ48" i="19"/>
  <c r="AP48" i="19" s="1"/>
  <c r="AQ51" i="19"/>
  <c r="AP51" i="19" s="1"/>
  <c r="AP17" i="19"/>
  <c r="AW42" i="19"/>
  <c r="BT42" i="19"/>
  <c r="BT28" i="19"/>
  <c r="AW28" i="19"/>
  <c r="BT39" i="19"/>
  <c r="AW39" i="19"/>
  <c r="AV28" i="19"/>
  <c r="AQ36" i="19" s="1"/>
  <c r="AP36" i="19" s="1"/>
  <c r="AV39" i="19"/>
  <c r="AQ46" i="19" s="1"/>
  <c r="AV42" i="19"/>
  <c r="AQ12" i="19" s="1"/>
  <c r="AP12" i="19" s="1"/>
  <c r="O13" i="19"/>
  <c r="O11" i="19"/>
  <c r="M19" i="19"/>
  <c r="M17" i="19"/>
  <c r="M18" i="19"/>
  <c r="AQ28" i="19" l="1"/>
  <c r="AP28" i="19" s="1"/>
  <c r="AQ39" i="19"/>
  <c r="AP39" i="19" s="1"/>
  <c r="AQ38" i="19"/>
  <c r="AP38" i="19" s="1"/>
  <c r="AQ32" i="19"/>
  <c r="AP32" i="19" s="1"/>
  <c r="AQ44" i="19"/>
  <c r="AP44" i="19" s="1"/>
  <c r="AQ50" i="19"/>
  <c r="AP50" i="19" s="1"/>
  <c r="AQ47" i="19"/>
  <c r="AP47" i="19" s="1"/>
  <c r="AQ42" i="19"/>
  <c r="AP42" i="19" s="1"/>
  <c r="AQ37" i="19"/>
  <c r="AP37" i="19" s="1"/>
  <c r="AQ41" i="19"/>
  <c r="AP41" i="19" s="1"/>
  <c r="AQ20" i="19"/>
  <c r="AP20" i="19" s="1"/>
  <c r="AQ40" i="19"/>
  <c r="AP40" i="19" s="1"/>
  <c r="AQ11" i="19"/>
  <c r="AP11" i="19" s="1"/>
  <c r="AQ14" i="19"/>
  <c r="AP14" i="19" s="1"/>
  <c r="AQ62" i="19"/>
  <c r="AP62" i="19" s="1"/>
  <c r="AQ43" i="19"/>
  <c r="AP43" i="19" s="1"/>
  <c r="AQ27" i="19"/>
  <c r="AP27" i="19" s="1"/>
  <c r="AP46" i="19"/>
  <c r="AP63" i="19"/>
  <c r="AP24" i="19"/>
  <c r="AA9" i="19"/>
  <c r="U9" i="19" l="1"/>
  <c r="W9" i="19"/>
  <c r="Y9" i="19"/>
  <c r="S9" i="19"/>
  <c r="Q9" i="19"/>
  <c r="G9" i="19"/>
  <c r="I9" i="19"/>
  <c r="M9" i="19"/>
  <c r="O9" i="19"/>
  <c r="AH9" i="19"/>
  <c r="AJ9" i="19"/>
  <c r="AD9" i="19"/>
  <c r="AL9" i="19"/>
  <c r="AN9" i="19"/>
  <c r="K15" i="19"/>
  <c r="K41" i="19"/>
  <c r="K11" i="19"/>
  <c r="I14" i="19"/>
  <c r="I44" i="19"/>
  <c r="I34" i="19"/>
  <c r="K7" i="17" l="1"/>
  <c r="F3" i="16"/>
  <c r="F4" i="16"/>
  <c r="F5" i="16"/>
  <c r="F6" i="16"/>
  <c r="F7" i="16"/>
  <c r="F8" i="16"/>
  <c r="F9" i="16"/>
  <c r="E9" i="19" s="1"/>
  <c r="F10" i="16"/>
  <c r="F11" i="16"/>
  <c r="F12" i="16"/>
  <c r="F13" i="16"/>
  <c r="AF9" i="19" s="1"/>
  <c r="F14" i="16"/>
  <c r="F15" i="16"/>
  <c r="F16" i="16"/>
  <c r="F17" i="16"/>
  <c r="F18" i="16"/>
  <c r="F2" i="16"/>
  <c r="I31" i="17"/>
  <c r="J16" i="17"/>
  <c r="F3" i="15"/>
  <c r="F4" i="15"/>
  <c r="F5" i="15"/>
  <c r="F6" i="15"/>
  <c r="F7" i="15"/>
  <c r="F8" i="15"/>
  <c r="F9" i="15"/>
  <c r="E6" i="19" s="1"/>
  <c r="F10" i="15"/>
  <c r="F11" i="15"/>
  <c r="F12" i="15"/>
  <c r="F13" i="15"/>
  <c r="F14" i="15"/>
  <c r="F15" i="15"/>
  <c r="F16" i="15"/>
  <c r="F17" i="15"/>
  <c r="F18" i="15"/>
  <c r="F2" i="15"/>
  <c r="BQ2" i="16"/>
  <c r="BQ3" i="16"/>
  <c r="BQ4" i="16"/>
  <c r="BQ5" i="16"/>
  <c r="BQ6" i="16"/>
  <c r="BQ7" i="16"/>
  <c r="BQ8" i="16"/>
  <c r="BQ9" i="16"/>
  <c r="BQ10" i="16"/>
  <c r="BQ11" i="16"/>
  <c r="BQ12" i="16"/>
  <c r="BQ13" i="16"/>
  <c r="BQ14" i="16"/>
  <c r="BQ15" i="16"/>
  <c r="BQ16" i="16"/>
  <c r="BQ17" i="16"/>
  <c r="BQ18" i="16"/>
  <c r="I21" i="17"/>
  <c r="I22" i="17" l="1"/>
  <c r="I24" i="17" s="1"/>
  <c r="C31" i="17"/>
  <c r="D13" i="16" l="1"/>
  <c r="D17" i="16"/>
  <c r="D24" i="16"/>
  <c r="D32" i="16"/>
  <c r="D35" i="16"/>
  <c r="D35" i="15"/>
  <c r="D32" i="15"/>
  <c r="D24" i="15"/>
  <c r="D17" i="15"/>
  <c r="D13" i="15"/>
  <c r="D18" i="15"/>
  <c r="E19" i="15" s="1"/>
  <c r="D14" i="15"/>
  <c r="D3" i="16"/>
  <c r="D15" i="17"/>
  <c r="D18" i="16"/>
  <c r="G19" i="16" s="1"/>
  <c r="D14" i="16"/>
  <c r="D8" i="16"/>
  <c r="D6" i="16"/>
  <c r="D8" i="15"/>
  <c r="D6" i="15"/>
  <c r="B4" i="16"/>
  <c r="B5" i="16"/>
  <c r="B4" i="15"/>
  <c r="B5" i="15"/>
  <c r="B6" i="15"/>
  <c r="B7" i="15"/>
  <c r="B8" i="15"/>
  <c r="B10" i="15"/>
  <c r="B12" i="15"/>
  <c r="B14" i="15"/>
  <c r="B16" i="15"/>
  <c r="B18" i="15"/>
  <c r="B21" i="15"/>
  <c r="B2" i="16"/>
  <c r="B6" i="16"/>
  <c r="B7" i="16"/>
  <c r="B8" i="16"/>
  <c r="B10" i="16"/>
  <c r="B12" i="16"/>
  <c r="B14" i="16"/>
  <c r="B16" i="16"/>
  <c r="B18" i="16"/>
  <c r="B21" i="16"/>
  <c r="C28" i="17"/>
  <c r="C29" i="17"/>
  <c r="C19" i="17"/>
  <c r="I28" i="17"/>
  <c r="I27" i="17"/>
  <c r="I29" i="17"/>
  <c r="C27" i="17"/>
  <c r="C32" i="17"/>
  <c r="I32" i="17"/>
  <c r="AA4" i="19" l="1"/>
  <c r="AL4" i="19"/>
  <c r="AA7" i="19"/>
  <c r="AL7" i="19"/>
  <c r="M19" i="15"/>
  <c r="U19" i="15"/>
  <c r="AC19" i="15"/>
  <c r="AK19" i="15"/>
  <c r="AS19" i="15"/>
  <c r="BA19" i="15"/>
  <c r="BI19" i="15"/>
  <c r="BQ19" i="15"/>
  <c r="BY19" i="15"/>
  <c r="CG19" i="15"/>
  <c r="CO19" i="15"/>
  <c r="CW19" i="15"/>
  <c r="AL19" i="15"/>
  <c r="BB19" i="15"/>
  <c r="BJ19" i="15"/>
  <c r="BR19" i="15"/>
  <c r="CH19" i="15"/>
  <c r="CP19" i="15"/>
  <c r="CX19" i="15"/>
  <c r="O19" i="15"/>
  <c r="BC19" i="15"/>
  <c r="CA19" i="15"/>
  <c r="CU19" i="15"/>
  <c r="AZ19" i="15"/>
  <c r="CV19" i="15"/>
  <c r="N19" i="15"/>
  <c r="V19" i="15"/>
  <c r="AD19" i="15"/>
  <c r="AT19" i="15"/>
  <c r="BZ19" i="15"/>
  <c r="W19" i="15"/>
  <c r="AE19" i="15"/>
  <c r="AU19" i="15"/>
  <c r="BK19" i="15"/>
  <c r="CI19" i="15"/>
  <c r="P19" i="15"/>
  <c r="AF19" i="15"/>
  <c r="AN19" i="15"/>
  <c r="BD19" i="15"/>
  <c r="BT19" i="15"/>
  <c r="CR19" i="15"/>
  <c r="Q19" i="15"/>
  <c r="AG19" i="15"/>
  <c r="BE19" i="15"/>
  <c r="CS19" i="15"/>
  <c r="R19" i="15"/>
  <c r="AX19" i="15"/>
  <c r="BV19" i="15"/>
  <c r="CT19" i="15"/>
  <c r="AA19" i="15"/>
  <c r="AY19" i="15"/>
  <c r="CE19" i="15"/>
  <c r="AB19" i="15"/>
  <c r="BP19" i="15"/>
  <c r="G19" i="15"/>
  <c r="AM19" i="15"/>
  <c r="BS19" i="15"/>
  <c r="CQ19" i="15"/>
  <c r="X19" i="15"/>
  <c r="AV19" i="15"/>
  <c r="BL19" i="15"/>
  <c r="CJ19" i="15"/>
  <c r="I19" i="15"/>
  <c r="AW19" i="15"/>
  <c r="BU19" i="15"/>
  <c r="J19" i="15"/>
  <c r="AH19" i="15"/>
  <c r="BF19" i="15"/>
  <c r="CD19" i="15"/>
  <c r="S19" i="15"/>
  <c r="AQ19" i="15"/>
  <c r="BW19" i="15"/>
  <c r="AJ19" i="15"/>
  <c r="AR19" i="15"/>
  <c r="CF19" i="15"/>
  <c r="H19" i="15"/>
  <c r="CB19" i="15"/>
  <c r="Y19" i="15"/>
  <c r="AO19" i="15"/>
  <c r="BM19" i="15"/>
  <c r="CK19" i="15"/>
  <c r="Z19" i="15"/>
  <c r="AP19" i="15"/>
  <c r="BN19" i="15"/>
  <c r="K19" i="15"/>
  <c r="AI19" i="15"/>
  <c r="BG19" i="15"/>
  <c r="CM19" i="15"/>
  <c r="T19" i="15"/>
  <c r="BX19" i="15"/>
  <c r="CC19" i="15"/>
  <c r="BO19" i="15"/>
  <c r="L19" i="15"/>
  <c r="BH19" i="15"/>
  <c r="CN19" i="15"/>
  <c r="CL19" i="15"/>
  <c r="E19" i="16"/>
  <c r="F19" i="16" s="1"/>
  <c r="Q19" i="16"/>
  <c r="Y19" i="16"/>
  <c r="AG19" i="16"/>
  <c r="AO19" i="16"/>
  <c r="AW19" i="16"/>
  <c r="BE19" i="16"/>
  <c r="BM19" i="16"/>
  <c r="BU19" i="16"/>
  <c r="CC19" i="16"/>
  <c r="CK19" i="16"/>
  <c r="CS19" i="16"/>
  <c r="BG19" i="16"/>
  <c r="BO19" i="16"/>
  <c r="CE19" i="16"/>
  <c r="CU19" i="16"/>
  <c r="AB19" i="16"/>
  <c r="AJ19" i="16"/>
  <c r="AZ19" i="16"/>
  <c r="BP19" i="16"/>
  <c r="CF19" i="16"/>
  <c r="CV19" i="16"/>
  <c r="M19" i="16"/>
  <c r="AC19" i="16"/>
  <c r="AS19" i="16"/>
  <c r="BA19" i="16"/>
  <c r="CG19" i="16"/>
  <c r="AD19" i="16"/>
  <c r="BB19" i="16"/>
  <c r="BR19" i="16"/>
  <c r="CP19" i="16"/>
  <c r="AE19" i="16"/>
  <c r="AU19" i="16"/>
  <c r="CA19" i="16"/>
  <c r="CQ19" i="16"/>
  <c r="AF19" i="16"/>
  <c r="BL19" i="16"/>
  <c r="I19" i="16"/>
  <c r="J19" i="16"/>
  <c r="R19" i="16"/>
  <c r="Z19" i="16"/>
  <c r="AH19" i="16"/>
  <c r="AP19" i="16"/>
  <c r="AX19" i="16"/>
  <c r="BF19" i="16"/>
  <c r="BN19" i="16"/>
  <c r="BV19" i="16"/>
  <c r="CD19" i="16"/>
  <c r="CL19" i="16"/>
  <c r="CT19" i="16"/>
  <c r="H19" i="16"/>
  <c r="AY19" i="16"/>
  <c r="BW19" i="16"/>
  <c r="CM19" i="16"/>
  <c r="K9" i="19"/>
  <c r="T19" i="16"/>
  <c r="AR19" i="16"/>
  <c r="BH19" i="16"/>
  <c r="BX19" i="16"/>
  <c r="CN19" i="16"/>
  <c r="U19" i="16"/>
  <c r="AK19" i="16"/>
  <c r="K19" i="16"/>
  <c r="S19" i="16"/>
  <c r="AA19" i="16"/>
  <c r="AI19" i="16"/>
  <c r="AQ19" i="16"/>
  <c r="X19" i="16"/>
  <c r="CJ19" i="16"/>
  <c r="L19" i="16"/>
  <c r="BI19" i="16"/>
  <c r="BY19" i="16"/>
  <c r="CW19" i="16"/>
  <c r="CH19" i="16"/>
  <c r="W19" i="16"/>
  <c r="BC19" i="16"/>
  <c r="CI19" i="16"/>
  <c r="AN19" i="16"/>
  <c r="BT19" i="16"/>
  <c r="CO19" i="16"/>
  <c r="BK19" i="16"/>
  <c r="AV19" i="16"/>
  <c r="CB19" i="16"/>
  <c r="N19" i="16"/>
  <c r="V19" i="16"/>
  <c r="AL19" i="16"/>
  <c r="AT19" i="16"/>
  <c r="BJ19" i="16"/>
  <c r="BZ19" i="16"/>
  <c r="CX19" i="16"/>
  <c r="O19" i="16"/>
  <c r="AM19" i="16"/>
  <c r="BS19" i="16"/>
  <c r="CY19" i="16"/>
  <c r="P19" i="16"/>
  <c r="BD19" i="16"/>
  <c r="CR19" i="16"/>
  <c r="C18" i="17"/>
  <c r="C20" i="17" s="1"/>
  <c r="C22" i="17" s="1"/>
  <c r="BQ28" i="16"/>
  <c r="BQ33" i="16"/>
  <c r="BQ26" i="16"/>
  <c r="BQ24" i="16"/>
  <c r="BQ29" i="16"/>
  <c r="BQ25" i="16"/>
  <c r="BQ20" i="16"/>
  <c r="BQ19" i="16" s="1"/>
  <c r="BQ34" i="16"/>
  <c r="BQ32" i="16"/>
  <c r="BQ35" i="16"/>
  <c r="BQ30" i="16"/>
  <c r="BQ22" i="16"/>
  <c r="BQ36" i="16"/>
  <c r="BQ31" i="16"/>
  <c r="BQ21" i="16"/>
  <c r="BQ23" i="16"/>
  <c r="BW18" i="19"/>
  <c r="BQ27" i="16" l="1"/>
  <c r="AW18" i="19"/>
  <c r="BT18" i="19"/>
  <c r="AU18" i="19"/>
  <c r="BS18" i="19"/>
  <c r="AV18" i="19" l="1"/>
  <c r="AJ6" i="19"/>
  <c r="AD6" i="19"/>
  <c r="AN6" i="19"/>
  <c r="AL6" i="19"/>
  <c r="AH6" i="19"/>
  <c r="U6" i="19"/>
  <c r="Y6" i="19"/>
  <c r="Q6" i="19"/>
  <c r="I6" i="19"/>
  <c r="S6" i="19"/>
  <c r="AA6" i="19"/>
  <c r="G6" i="19"/>
  <c r="F19" i="15"/>
  <c r="K6" i="19" s="1"/>
  <c r="AQ52" i="19" l="1"/>
  <c r="AP52" i="19" s="1"/>
  <c r="AQ23" i="19"/>
  <c r="AP23" i="19" s="1"/>
  <c r="AQ18" i="19"/>
  <c r="AP18" i="19" s="1"/>
  <c r="AQ65" i="19"/>
  <c r="AP65" i="19" s="1"/>
  <c r="AQ64" i="19"/>
  <c r="AP64" i="19" s="1"/>
  <c r="AQ13" i="19"/>
  <c r="AP13" i="19" s="1"/>
  <c r="AQ30" i="19"/>
  <c r="AP30" i="19" s="1"/>
  <c r="AQ66" i="19"/>
  <c r="AP66" i="19" s="1"/>
  <c r="AQ16" i="19"/>
  <c r="AP16" i="19" s="1"/>
  <c r="AQ19" i="19"/>
  <c r="AP19" i="19" s="1"/>
  <c r="AF6" i="19"/>
  <c r="O6" i="19"/>
  <c r="M6" i="19"/>
  <c r="W6" i="19"/>
</calcChain>
</file>

<file path=xl/sharedStrings.xml><?xml version="1.0" encoding="utf-8"?>
<sst xmlns="http://schemas.openxmlformats.org/spreadsheetml/2006/main" count="7014" uniqueCount="2662">
  <si>
    <t>M1500m</t>
  </si>
  <si>
    <t>Mmile</t>
  </si>
  <si>
    <t>M2km</t>
  </si>
  <si>
    <t>M3km</t>
  </si>
  <si>
    <t>M2Mile</t>
  </si>
  <si>
    <t>M4km</t>
  </si>
  <si>
    <t>M3Mile</t>
  </si>
  <si>
    <t>M5km</t>
  </si>
  <si>
    <t>M6km</t>
  </si>
  <si>
    <t>M4Mile</t>
  </si>
  <si>
    <t>M8km</t>
  </si>
  <si>
    <t>M5Mile</t>
  </si>
  <si>
    <t>M10km</t>
  </si>
  <si>
    <t>M5kmRoad</t>
  </si>
  <si>
    <t>M6kmRoad</t>
  </si>
  <si>
    <t>M4MileRoad</t>
  </si>
  <si>
    <t>M8kmRoad</t>
  </si>
  <si>
    <t>M5MileRoad</t>
  </si>
  <si>
    <t>M10kmRoad</t>
  </si>
  <si>
    <t>M12km</t>
  </si>
  <si>
    <t>M15km</t>
  </si>
  <si>
    <t>M10Mile</t>
  </si>
  <si>
    <t>M20km</t>
  </si>
  <si>
    <t>M25km</t>
  </si>
  <si>
    <t>M30km</t>
  </si>
  <si>
    <t>MMarathon</t>
  </si>
  <si>
    <t>M50km</t>
  </si>
  <si>
    <t>M50Mile</t>
  </si>
  <si>
    <t>M100km</t>
  </si>
  <si>
    <t>M150km</t>
  </si>
  <si>
    <t>M100Mile</t>
  </si>
  <si>
    <t>M200km</t>
  </si>
  <si>
    <t>F1500m</t>
  </si>
  <si>
    <t>Fmile</t>
  </si>
  <si>
    <t>F2km</t>
  </si>
  <si>
    <t>F3km</t>
  </si>
  <si>
    <t>F2Mile</t>
  </si>
  <si>
    <t>F4km</t>
  </si>
  <si>
    <t>F3Mile</t>
  </si>
  <si>
    <t>F5km</t>
  </si>
  <si>
    <t>F6km</t>
  </si>
  <si>
    <t>F4Mile</t>
  </si>
  <si>
    <t>F8km</t>
  </si>
  <si>
    <t>F5Mile</t>
  </si>
  <si>
    <t>F10km</t>
  </si>
  <si>
    <t>OC</t>
  </si>
  <si>
    <t>dist(km)</t>
  </si>
  <si>
    <t>1Mile</t>
  </si>
  <si>
    <t>Half.Mar</t>
  </si>
  <si>
    <t>Event</t>
  </si>
  <si>
    <t>age</t>
  </si>
  <si>
    <t>sex</t>
  </si>
  <si>
    <t>event</t>
  </si>
  <si>
    <t>open standard</t>
  </si>
  <si>
    <t>Example</t>
  </si>
  <si>
    <t>WMA factor</t>
  </si>
  <si>
    <t>age-std-m/s</t>
  </si>
  <si>
    <t>4MileRoad</t>
  </si>
  <si>
    <t>5kmRoad</t>
  </si>
  <si>
    <t>6kmRoad</t>
  </si>
  <si>
    <t>8kmRoad</t>
  </si>
  <si>
    <t>5MileRoad</t>
  </si>
  <si>
    <t>10kmRoad</t>
  </si>
  <si>
    <t>12km</t>
  </si>
  <si>
    <t>15km</t>
  </si>
  <si>
    <t>10Mile</t>
  </si>
  <si>
    <t>20km</t>
  </si>
  <si>
    <t>25km</t>
  </si>
  <si>
    <t>30km</t>
  </si>
  <si>
    <t>Marathon</t>
  </si>
  <si>
    <t>50km</t>
  </si>
  <si>
    <t>50Mile</t>
  </si>
  <si>
    <t>100km</t>
  </si>
  <si>
    <t>150km</t>
  </si>
  <si>
    <t>100Mile</t>
  </si>
  <si>
    <t>200km</t>
  </si>
  <si>
    <t>1500m</t>
  </si>
  <si>
    <t>%WR</t>
  </si>
  <si>
    <t>result</t>
  </si>
  <si>
    <t>MHalf.Mar</t>
  </si>
  <si>
    <t>F5kmRoad</t>
  </si>
  <si>
    <t>F6kmRoad</t>
  </si>
  <si>
    <t>F4MileRoad</t>
  </si>
  <si>
    <t>F8kmRoad</t>
  </si>
  <si>
    <t>F5MileRoad</t>
  </si>
  <si>
    <t>F10kmRoad</t>
  </si>
  <si>
    <t>F12km</t>
  </si>
  <si>
    <t>F15km</t>
  </si>
  <si>
    <t>F10Mile</t>
  </si>
  <si>
    <t>F20km</t>
  </si>
  <si>
    <t>FHalf.Mar</t>
  </si>
  <si>
    <t>F25km</t>
  </si>
  <si>
    <t>F30km</t>
  </si>
  <si>
    <t>FMarathon</t>
  </si>
  <si>
    <t>F50km</t>
  </si>
  <si>
    <t>F50Mile</t>
  </si>
  <si>
    <t>F100km</t>
  </si>
  <si>
    <t>F150km</t>
  </si>
  <si>
    <t>F100Mile</t>
  </si>
  <si>
    <t>F200km</t>
  </si>
  <si>
    <t>isRoad</t>
  </si>
  <si>
    <t>Original data are from World Masters Athletics:</t>
  </si>
  <si>
    <t>http://www.world-masters-athletics.org/laws-a-rules/appendixes-and-tables</t>
  </si>
  <si>
    <t>http://www.world-masters-athletics.org/files/laws_rules/Appendix-A-K.pdf</t>
  </si>
  <si>
    <t>http://creativecommons.org/licenses/by/4.0/</t>
  </si>
  <si>
    <t>Howard Grubb, 2016</t>
  </si>
  <si>
    <t>http://www.runscore.com/Alan/AgeGrade.html</t>
  </si>
  <si>
    <t>This representation is licensed under a Creative Commons Attribution 4.0 International License:</t>
  </si>
  <si>
    <t>And Alan Jones (road events):</t>
  </si>
  <si>
    <t>Time (h:m:s)</t>
  </si>
  <si>
    <t>Time</t>
  </si>
  <si>
    <t>Prudhoe Parkrun, best time over the year.</t>
  </si>
  <si>
    <t>Date</t>
  </si>
  <si>
    <t>Pos</t>
  </si>
  <si>
    <t>Num.</t>
  </si>
  <si>
    <t>Name</t>
  </si>
  <si>
    <t>Club</t>
  </si>
  <si>
    <t>Race Time</t>
  </si>
  <si>
    <t>Pack</t>
  </si>
  <si>
    <t>Cat</t>
  </si>
  <si>
    <t>Actual Time</t>
  </si>
  <si>
    <t>Jane Hodgson</t>
  </si>
  <si>
    <t>(1) Morpeth Harriers &amp; AC</t>
  </si>
  <si>
    <t>F</t>
  </si>
  <si>
    <t>FV35</t>
  </si>
  <si>
    <t>Helen King</t>
  </si>
  <si>
    <t>S</t>
  </si>
  <si>
    <t>FV40</t>
  </si>
  <si>
    <t>Michelle Avery</t>
  </si>
  <si>
    <t>(2) Sunderland Harriers</t>
  </si>
  <si>
    <t>Fsen</t>
  </si>
  <si>
    <t>Danielle Smythe</t>
  </si>
  <si>
    <t>(2) Heaton Harriers</t>
  </si>
  <si>
    <t>Fiona Brannan</t>
  </si>
  <si>
    <t>(1) Elvet Striders</t>
  </si>
  <si>
    <t>M</t>
  </si>
  <si>
    <t>Kate Robson</t>
  </si>
  <si>
    <t>(2) Jesmond Joggers</t>
  </si>
  <si>
    <t>Vicky Haswell</t>
  </si>
  <si>
    <t>Nicola Woodward</t>
  </si>
  <si>
    <t>Kirstie Anderson</t>
  </si>
  <si>
    <t>(1) Tynedale Harriers</t>
  </si>
  <si>
    <t>FV45</t>
  </si>
  <si>
    <t>Joanne Raine</t>
  </si>
  <si>
    <t>(2) Crook AC</t>
  </si>
  <si>
    <t>Kim Lancaster</t>
  </si>
  <si>
    <t>(1) South Shields Harriers</t>
  </si>
  <si>
    <t>Vikki Cotton</t>
  </si>
  <si>
    <t>Sarah Kerr</t>
  </si>
  <si>
    <t>(2) Claremont RR</t>
  </si>
  <si>
    <t>Catherine Lee</t>
  </si>
  <si>
    <t>(2) Elswick Harriers</t>
  </si>
  <si>
    <t>Catherine Young</t>
  </si>
  <si>
    <t>Andrea Banner</t>
  </si>
  <si>
    <t>Jane Giles</t>
  </si>
  <si>
    <t>(1) Gateshead Harriers</t>
  </si>
  <si>
    <t>FV50</t>
  </si>
  <si>
    <t>Johanna Gascoigne-Owens</t>
  </si>
  <si>
    <t>(1) Alnwick Harriers</t>
  </si>
  <si>
    <t>Alison Brown</t>
  </si>
  <si>
    <t>Helen Heaney</t>
  </si>
  <si>
    <t>(1) North Shields Poly</t>
  </si>
  <si>
    <t>Jo King</t>
  </si>
  <si>
    <t>Clare Magrath</t>
  </si>
  <si>
    <t>(2) Low Fell RC</t>
  </si>
  <si>
    <t>Elizabeth O'Connor</t>
  </si>
  <si>
    <t>Joanne Lee</t>
  </si>
  <si>
    <t>(1) Tyne Bridge Harriers</t>
  </si>
  <si>
    <t>Kim Bluck</t>
  </si>
  <si>
    <t>Lauren Flaxen</t>
  </si>
  <si>
    <t>Nina Cameron</t>
  </si>
  <si>
    <t>Megan Holmes</t>
  </si>
  <si>
    <t>Tracey Sample</t>
  </si>
  <si>
    <t>Alison Smith</t>
  </si>
  <si>
    <t>Rachel Vincent</t>
  </si>
  <si>
    <t>Christie Waddington</t>
  </si>
  <si>
    <t>(3) Saltwell Harriers</t>
  </si>
  <si>
    <t>Susan Driscoll</t>
  </si>
  <si>
    <t>(1) Gosforth Harriers</t>
  </si>
  <si>
    <t>Rachel Gill</t>
  </si>
  <si>
    <t>Catherine Gough</t>
  </si>
  <si>
    <t>(1) Durham City Harriers</t>
  </si>
  <si>
    <t>n/c</t>
  </si>
  <si>
    <t>Elaine Bisson</t>
  </si>
  <si>
    <t>Elaine Small</t>
  </si>
  <si>
    <t>(3) Blaydon Harriers</t>
  </si>
  <si>
    <t>Ruth Bentley</t>
  </si>
  <si>
    <t>(3) Allen Valley Striders</t>
  </si>
  <si>
    <t>Katy Walton</t>
  </si>
  <si>
    <t>Sara Blight</t>
  </si>
  <si>
    <t>Kerry Anderson</t>
  </si>
  <si>
    <t>(2) Blackhill</t>
  </si>
  <si>
    <t>Rachel Hawdon</t>
  </si>
  <si>
    <t>Elaine Stroud</t>
  </si>
  <si>
    <t>(3) Ponteland Runners</t>
  </si>
  <si>
    <t>Amy Heptinstall</t>
  </si>
  <si>
    <t>Sarah Turnbull</t>
  </si>
  <si>
    <t>(3) Washington Running Club</t>
  </si>
  <si>
    <t>Sarah Garrett</t>
  </si>
  <si>
    <t>Nina Wilkinson</t>
  </si>
  <si>
    <t>(2) Wallsend Harriers</t>
  </si>
  <si>
    <t>Juliet Percival</t>
  </si>
  <si>
    <t>Elizabeth Earle</t>
  </si>
  <si>
    <t>Lisa Atkinson</t>
  </si>
  <si>
    <t>Charlotte Carpenter</t>
  </si>
  <si>
    <t>Emma Sproat</t>
  </si>
  <si>
    <t>Jenna Killock</t>
  </si>
  <si>
    <t>(3) Jarrow &amp; Hebburn AC</t>
  </si>
  <si>
    <t>Mandy Herworth</t>
  </si>
  <si>
    <t>Carys Allenby</t>
  </si>
  <si>
    <t>(3) Derwent Valley Running Club</t>
  </si>
  <si>
    <t>Emma Glover</t>
  </si>
  <si>
    <t>Anna Basu</t>
  </si>
  <si>
    <t>Nicola Whitman</t>
  </si>
  <si>
    <t>Amanda Phillips</t>
  </si>
  <si>
    <t>Sylvie Moffat</t>
  </si>
  <si>
    <t>Alice Tetley-Paul</t>
  </si>
  <si>
    <t>Linda Mudford</t>
  </si>
  <si>
    <t>Lisa Darby</t>
  </si>
  <si>
    <t>(3) Sedgefield Harriers</t>
  </si>
  <si>
    <t>Jeannie Brady</t>
  </si>
  <si>
    <t>Maggie Loraine</t>
  </si>
  <si>
    <t>FV60</t>
  </si>
  <si>
    <t>Stef Barlow</t>
  </si>
  <si>
    <t>Freda Summerfield</t>
  </si>
  <si>
    <t>Sue Smith</t>
  </si>
  <si>
    <t>Karen Gunn</t>
  </si>
  <si>
    <t>Sandra Watson</t>
  </si>
  <si>
    <t>(3) Blyth RC</t>
  </si>
  <si>
    <t>Floor Christie - De Jong</t>
  </si>
  <si>
    <t>Heather Robinson</t>
  </si>
  <si>
    <t>FV55</t>
  </si>
  <si>
    <t>Helene Pratt</t>
  </si>
  <si>
    <t>Joanne Ramshaw</t>
  </si>
  <si>
    <t>Elaine Rachel Waters</t>
  </si>
  <si>
    <t>Natalija Stepurko</t>
  </si>
  <si>
    <t>Izzi Jackson</t>
  </si>
  <si>
    <t>Charlie Pinkney</t>
  </si>
  <si>
    <t>Nina Mason</t>
  </si>
  <si>
    <t>Steph Scott</t>
  </si>
  <si>
    <t>Susan Burgess</t>
  </si>
  <si>
    <t>Penny Hunter</t>
  </si>
  <si>
    <t>Kelly Beard Foden</t>
  </si>
  <si>
    <t>Frances Wilde</t>
  </si>
  <si>
    <t>Alison Janes</t>
  </si>
  <si>
    <t>Colleen Compson</t>
  </si>
  <si>
    <t>Shannel Curtis</t>
  </si>
  <si>
    <t>(2) Birtley AC</t>
  </si>
  <si>
    <t>Vicki Mcphee</t>
  </si>
  <si>
    <t>Arabella Pearce</t>
  </si>
  <si>
    <t>Oksana Novokhrost</t>
  </si>
  <si>
    <t>Kate Sinton</t>
  </si>
  <si>
    <t>(3) Newcastle Frontrunners</t>
  </si>
  <si>
    <t>Juliet Robinson</t>
  </si>
  <si>
    <t>Kate Black</t>
  </si>
  <si>
    <t>Kate Mclean</t>
  </si>
  <si>
    <t>(3) Ashington Hirst</t>
  </si>
  <si>
    <t>Marie Louise Drozdowicz</t>
  </si>
  <si>
    <t>Bernadette Salmon</t>
  </si>
  <si>
    <t>Justine Norman</t>
  </si>
  <si>
    <t>Steph Piper</t>
  </si>
  <si>
    <t>Catherine Purdy</t>
  </si>
  <si>
    <t>Laura Choake</t>
  </si>
  <si>
    <t>Jane Henderson</t>
  </si>
  <si>
    <t>Susanna Jackson</t>
  </si>
  <si>
    <t>Jennifer McDonald</t>
  </si>
  <si>
    <t>Rachael Bullock</t>
  </si>
  <si>
    <t>Natalie Bell</t>
  </si>
  <si>
    <t>Cheryl Stanley</t>
  </si>
  <si>
    <t>Joanne Bell</t>
  </si>
  <si>
    <t>Laura Jennings</t>
  </si>
  <si>
    <t>Serpil Bulut</t>
  </si>
  <si>
    <t>Jules Pearson</t>
  </si>
  <si>
    <t>Helen O'Neil</t>
  </si>
  <si>
    <t>Abbie Cresswell</t>
  </si>
  <si>
    <t>Rebecca Pottinger</t>
  </si>
  <si>
    <t>Fiona Shenton</t>
  </si>
  <si>
    <t>Bev Blythe</t>
  </si>
  <si>
    <t>Vicki Spong</t>
  </si>
  <si>
    <t>Jacqui Turner</t>
  </si>
  <si>
    <t>Sarah Fawcett</t>
  </si>
  <si>
    <t>Rhiannon Robinson</t>
  </si>
  <si>
    <t>Gemma Harmon</t>
  </si>
  <si>
    <t>Carol Morrison</t>
  </si>
  <si>
    <t>Jean Bradley</t>
  </si>
  <si>
    <t>Jenny Nye</t>
  </si>
  <si>
    <t>Judith Archibold</t>
  </si>
  <si>
    <t>Fiona Gilchrist</t>
  </si>
  <si>
    <t>(3) Derwentside AC</t>
  </si>
  <si>
    <t>Caroline Billis</t>
  </si>
  <si>
    <t>Claire Lloyd</t>
  </si>
  <si>
    <t>Kate Lowe</t>
  </si>
  <si>
    <t>Amelia Dakin</t>
  </si>
  <si>
    <t>Clare Williamson</t>
  </si>
  <si>
    <t>Vicki Halse</t>
  </si>
  <si>
    <t>Louise Callaghan</t>
  </si>
  <si>
    <t>Ruth Doctor</t>
  </si>
  <si>
    <t>Suzanne Jones</t>
  </si>
  <si>
    <t>(3) Chester-le-Street</t>
  </si>
  <si>
    <t>Carol Parry</t>
  </si>
  <si>
    <t>Janice Stewart</t>
  </si>
  <si>
    <t>Jan Young</t>
  </si>
  <si>
    <t>FV65</t>
  </si>
  <si>
    <t>Helen Morris</t>
  </si>
  <si>
    <t>Deborah Collins</t>
  </si>
  <si>
    <t>Angela Ditchburn</t>
  </si>
  <si>
    <t>Alison Vaulkhard</t>
  </si>
  <si>
    <t>Robin Mowlem</t>
  </si>
  <si>
    <t>Ashley Price-Sabate</t>
  </si>
  <si>
    <t>Alice Vialard</t>
  </si>
  <si>
    <t>Bill Milbourne</t>
  </si>
  <si>
    <t>Sarah Graham (Was Lynch)</t>
  </si>
  <si>
    <t>Jan Oliver</t>
  </si>
  <si>
    <t>Laura Jobson</t>
  </si>
  <si>
    <t>Carol Marshall</t>
  </si>
  <si>
    <t>Lucie Forster</t>
  </si>
  <si>
    <t>Emma Moir</t>
  </si>
  <si>
    <t>Ruth Sheldon</t>
  </si>
  <si>
    <t>Lita Gill</t>
  </si>
  <si>
    <t>Claire Mason</t>
  </si>
  <si>
    <t>Nicola Perry</t>
  </si>
  <si>
    <t>Kate Winstanley</t>
  </si>
  <si>
    <t>Laura Carrick</t>
  </si>
  <si>
    <t>Anna Sugden</t>
  </si>
  <si>
    <t>Lynne Michelson</t>
  </si>
  <si>
    <t>(3) Derwent Valley Trail Runners</t>
  </si>
  <si>
    <t>Joanne Blyth</t>
  </si>
  <si>
    <t>Teresa Saint</t>
  </si>
  <si>
    <t>Christine Stretesky</t>
  </si>
  <si>
    <t>Catherine Robson</t>
  </si>
  <si>
    <t>Mandy Dixon</t>
  </si>
  <si>
    <t>Clare Hiscock</t>
  </si>
  <si>
    <t>Frances Naylor</t>
  </si>
  <si>
    <t>Michelle Coleman</t>
  </si>
  <si>
    <t>Heather Witham</t>
  </si>
  <si>
    <t>Alex Roberts</t>
  </si>
  <si>
    <t>Margaret Hagood</t>
  </si>
  <si>
    <t>Shereen Douglas</t>
  </si>
  <si>
    <t>Jessica Anderson</t>
  </si>
  <si>
    <t>Femke Nauschutz</t>
  </si>
  <si>
    <t>Deborah Hill</t>
  </si>
  <si>
    <t>Stephanie Ashall</t>
  </si>
  <si>
    <t>Sue Urwin</t>
  </si>
  <si>
    <t>Katie Marie Lawson</t>
  </si>
  <si>
    <t>Gillian Milne</t>
  </si>
  <si>
    <t>Wendy Lynch</t>
  </si>
  <si>
    <t>Lisa Walker</t>
  </si>
  <si>
    <t>Barbara Dick</t>
  </si>
  <si>
    <t>Doreen Craig</t>
  </si>
  <si>
    <t>Gemma Patterson</t>
  </si>
  <si>
    <t>Anne Craddock</t>
  </si>
  <si>
    <t>Alison Chan</t>
  </si>
  <si>
    <t>Helen Mullarkey</t>
  </si>
  <si>
    <t>Rebecca Talbot</t>
  </si>
  <si>
    <t>Lynne Midgley-Ward</t>
  </si>
  <si>
    <t>Kelly Parkinson</t>
  </si>
  <si>
    <t>Sally Ann Greenwell</t>
  </si>
  <si>
    <t>Tracy Bowers</t>
  </si>
  <si>
    <t>Elspeth Thomson</t>
  </si>
  <si>
    <t>Susan Gent</t>
  </si>
  <si>
    <t>Laura Tedstone</t>
  </si>
  <si>
    <t>Jocasta Williams</t>
  </si>
  <si>
    <t>Vanessa Nair</t>
  </si>
  <si>
    <t>Susan Dorani</t>
  </si>
  <si>
    <t>Paula Abbott</t>
  </si>
  <si>
    <t>Helen Hearn</t>
  </si>
  <si>
    <t>Natalie Campbell</t>
  </si>
  <si>
    <t>Siobhan O'Neil</t>
  </si>
  <si>
    <t>Janis Oliver</t>
  </si>
  <si>
    <t>Julie Bentley</t>
  </si>
  <si>
    <t>M Ref Time</t>
  </si>
  <si>
    <t>F Ref Time</t>
  </si>
  <si>
    <t>Dan Leng</t>
  </si>
  <si>
    <t>(2) Alnwick Harriers</t>
  </si>
  <si>
    <t>Msen</t>
  </si>
  <si>
    <t>Karl Taylor</t>
  </si>
  <si>
    <t>MV35</t>
  </si>
  <si>
    <t>Sam Hancox</t>
  </si>
  <si>
    <t>Conrad Franks</t>
  </si>
  <si>
    <t>Mark Kearney</t>
  </si>
  <si>
    <t>Fergus Bates</t>
  </si>
  <si>
    <t>MV45</t>
  </si>
  <si>
    <t>Dan Jenkin</t>
  </si>
  <si>
    <t>Kieran Reay</t>
  </si>
  <si>
    <t>(1) Birtley AC</t>
  </si>
  <si>
    <t>Martin Bell</t>
  </si>
  <si>
    <t>David Milne</t>
  </si>
  <si>
    <t>Richard Harrison</t>
  </si>
  <si>
    <t>(2) Jarrow &amp; Hebburn AC</t>
  </si>
  <si>
    <t>John Baty</t>
  </si>
  <si>
    <t>MV50</t>
  </si>
  <si>
    <t>Joseph Mulroy</t>
  </si>
  <si>
    <t>Stephen Jackson</t>
  </si>
  <si>
    <t>Robin Linten</t>
  </si>
  <si>
    <t>Michael Kane</t>
  </si>
  <si>
    <t>Liam Reed</t>
  </si>
  <si>
    <t>James Dunce</t>
  </si>
  <si>
    <t>Anthony Blackwell</t>
  </si>
  <si>
    <t>(2) Gosforth Harriers</t>
  </si>
  <si>
    <t>MU20</t>
  </si>
  <si>
    <t>Isaac Dunn</t>
  </si>
  <si>
    <t>Robert Balmbra</t>
  </si>
  <si>
    <t>Richard Conder</t>
  </si>
  <si>
    <t>(3) Low Fell RC</t>
  </si>
  <si>
    <t>Nicholas Stevenson</t>
  </si>
  <si>
    <t>Kevin Connolly</t>
  </si>
  <si>
    <t>Ian Young</t>
  </si>
  <si>
    <t>MV40</t>
  </si>
  <si>
    <t>James Lee</t>
  </si>
  <si>
    <t>Jordan Bell</t>
  </si>
  <si>
    <t>Dominic Harris</t>
  </si>
  <si>
    <t>Chris Dwyer</t>
  </si>
  <si>
    <t>(2) Sunderland Strollers</t>
  </si>
  <si>
    <t>Harry Pulman</t>
  </si>
  <si>
    <t>(3) Jesmond Joggers</t>
  </si>
  <si>
    <t>Scott Mcentee</t>
  </si>
  <si>
    <t>(1) Heaton Harriers</t>
  </si>
  <si>
    <t>Stephen Garbutt</t>
  </si>
  <si>
    <t>Adnan Khan</t>
  </si>
  <si>
    <t>David Garner</t>
  </si>
  <si>
    <t>James Mckenzie</t>
  </si>
  <si>
    <t>Patrick Mcshane</t>
  </si>
  <si>
    <t>Brendan Mcmillan</t>
  </si>
  <si>
    <t>Matt Hetherington</t>
  </si>
  <si>
    <t>Wayne Fuller</t>
  </si>
  <si>
    <t>John Sturman</t>
  </si>
  <si>
    <t>Paul Owen</t>
  </si>
  <si>
    <t>(2) South Shields Harriers</t>
  </si>
  <si>
    <t>John Butters</t>
  </si>
  <si>
    <t>Mark Anderson</t>
  </si>
  <si>
    <t>Toby Bryant</t>
  </si>
  <si>
    <t>(3) Newcastle University</t>
  </si>
  <si>
    <t>Mark Hornsby</t>
  </si>
  <si>
    <t>David Diston</t>
  </si>
  <si>
    <t>(1) Wallsend Harriers</t>
  </si>
  <si>
    <t>Stuart Ord</t>
  </si>
  <si>
    <t>Stephen Magrath</t>
  </si>
  <si>
    <t>Ian Robinson</t>
  </si>
  <si>
    <t>Justin Cox</t>
  </si>
  <si>
    <t>(2) Sedgefield Harriers</t>
  </si>
  <si>
    <t>John S Donneky</t>
  </si>
  <si>
    <t>Paul Waterston</t>
  </si>
  <si>
    <t>Michael Littlewood</t>
  </si>
  <si>
    <t>Kevin Wilson</t>
  </si>
  <si>
    <t>Andy Graham</t>
  </si>
  <si>
    <t>Jonny Law</t>
  </si>
  <si>
    <t>Thomas Innes</t>
  </si>
  <si>
    <t>David Best</t>
  </si>
  <si>
    <t>Tim Jones</t>
  </si>
  <si>
    <t>Mark Turnbull</t>
  </si>
  <si>
    <t>Andrew Hebden</t>
  </si>
  <si>
    <t>Ian Hayden</t>
  </si>
  <si>
    <t>Michael Lomax</t>
  </si>
  <si>
    <t>Phil Ray</t>
  </si>
  <si>
    <t>Matt Walker</t>
  </si>
  <si>
    <t>Gary Dicker</t>
  </si>
  <si>
    <t>Gary Thwaites</t>
  </si>
  <si>
    <t>Chris Lines</t>
  </si>
  <si>
    <t>Dean Lonsdale</t>
  </si>
  <si>
    <t>Gary Phillips</t>
  </si>
  <si>
    <t>(2) Saltwell Harriers</t>
  </si>
  <si>
    <t>Sam Gant</t>
  </si>
  <si>
    <t>Jim Thompson</t>
  </si>
  <si>
    <t>Russell Dickinson Deane</t>
  </si>
  <si>
    <t>Lee Hethrington</t>
  </si>
  <si>
    <t>Philip Green</t>
  </si>
  <si>
    <t>Stuart Scott</t>
  </si>
  <si>
    <t>Matthew Alderson</t>
  </si>
  <si>
    <t>Conal Tuffnell</t>
  </si>
  <si>
    <t>John Archer</t>
  </si>
  <si>
    <t>Graham Marshall</t>
  </si>
  <si>
    <t>James Dias</t>
  </si>
  <si>
    <t>David Humble</t>
  </si>
  <si>
    <t>Miles Weston</t>
  </si>
  <si>
    <t>Ian Brooks</t>
  </si>
  <si>
    <t>Will Clark</t>
  </si>
  <si>
    <t>Mark Davinson</t>
  </si>
  <si>
    <t>Matt Claydon</t>
  </si>
  <si>
    <t>Steve Boddy</t>
  </si>
  <si>
    <t>Patrick Duffy</t>
  </si>
  <si>
    <t>Paul West</t>
  </si>
  <si>
    <t>Alex Muir</t>
  </si>
  <si>
    <t>Paul White</t>
  </si>
  <si>
    <t>Steve Reynolds</t>
  </si>
  <si>
    <t>(3) Tynedale Harriers</t>
  </si>
  <si>
    <t>James Ramshaw</t>
  </si>
  <si>
    <t>Ian Norman</t>
  </si>
  <si>
    <t>MV55</t>
  </si>
  <si>
    <t>Richard Castledine</t>
  </si>
  <si>
    <t>Fred Smith</t>
  </si>
  <si>
    <t>MV60</t>
  </si>
  <si>
    <t>Gavin Sword</t>
  </si>
  <si>
    <t>Andrew Heppell</t>
  </si>
  <si>
    <t>Andy Wigmore</t>
  </si>
  <si>
    <t>Stewy Bell</t>
  </si>
  <si>
    <t>Darren Flynn</t>
  </si>
  <si>
    <t>Nick Atkinson</t>
  </si>
  <si>
    <t>Paul Evans</t>
  </si>
  <si>
    <t>Stephen Currie</t>
  </si>
  <si>
    <t>Matthew Archer</t>
  </si>
  <si>
    <t>Jeremy Smith</t>
  </si>
  <si>
    <t>Iain Armstrong</t>
  </si>
  <si>
    <t>Ben Heathcote</t>
  </si>
  <si>
    <t>Michael Thornton</t>
  </si>
  <si>
    <t>Zack Wylie</t>
  </si>
  <si>
    <t>Daniel Wade</t>
  </si>
  <si>
    <t>Jonathan Heaney</t>
  </si>
  <si>
    <t>Colin Robson</t>
  </si>
  <si>
    <t>Mick Jones</t>
  </si>
  <si>
    <t>Scott Garrett</t>
  </si>
  <si>
    <t>Matthew Gwilym</t>
  </si>
  <si>
    <t>Simon Lyon</t>
  </si>
  <si>
    <t>Neil Ramsay</t>
  </si>
  <si>
    <t>Francisco Martinez-Sevilla</t>
  </si>
  <si>
    <t>Thomas Bell</t>
  </si>
  <si>
    <t>Kevin Reynolds</t>
  </si>
  <si>
    <t>Jonathan Gilroy</t>
  </si>
  <si>
    <t>John Tollitt</t>
  </si>
  <si>
    <t>Steve Addison</t>
  </si>
  <si>
    <t>Graeme Pullan</t>
  </si>
  <si>
    <t>(1) Sunderland Harriers</t>
  </si>
  <si>
    <t>Kevin Lister</t>
  </si>
  <si>
    <t>NE Vets</t>
  </si>
  <si>
    <t>guest</t>
  </si>
  <si>
    <t>Phil Vincent</t>
  </si>
  <si>
    <t>Ian Salkeld</t>
  </si>
  <si>
    <t>Ian Marriott</t>
  </si>
  <si>
    <t>Steven Asquith</t>
  </si>
  <si>
    <t>Steve Patterson</t>
  </si>
  <si>
    <t>Declan Munnelly</t>
  </si>
  <si>
    <t>Gary Dixon</t>
  </si>
  <si>
    <t>Michael Skeldon</t>
  </si>
  <si>
    <t>Daniel Matfin</t>
  </si>
  <si>
    <t>Richard Hanley</t>
  </si>
  <si>
    <t>Steven Dickson</t>
  </si>
  <si>
    <t>Arran Stephenson</t>
  </si>
  <si>
    <t>Adrian Hall</t>
  </si>
  <si>
    <t>Adam Fletcher</t>
  </si>
  <si>
    <t>Paul Redman</t>
  </si>
  <si>
    <t>Ray Carmichael</t>
  </si>
  <si>
    <t>Martin Lloyd</t>
  </si>
  <si>
    <t>Peter Harrison</t>
  </si>
  <si>
    <t>David Hewer</t>
  </si>
  <si>
    <t>Martin Thompson</t>
  </si>
  <si>
    <t>Michael Bell</t>
  </si>
  <si>
    <t>John Young</t>
  </si>
  <si>
    <t>James Torbett</t>
  </si>
  <si>
    <t>David Walker</t>
  </si>
  <si>
    <t>Paul Mclachlan</t>
  </si>
  <si>
    <t>Peter Setterfield</t>
  </si>
  <si>
    <t>Andy Duguid</t>
  </si>
  <si>
    <t>Chris Pearce</t>
  </si>
  <si>
    <t>Denis Kerr</t>
  </si>
  <si>
    <t>Keith Odonnell</t>
  </si>
  <si>
    <t>David Moir</t>
  </si>
  <si>
    <t>Mike Barlow</t>
  </si>
  <si>
    <t>Josh Robson</t>
  </si>
  <si>
    <t>Lee Pattison</t>
  </si>
  <si>
    <t>Mark Charlton</t>
  </si>
  <si>
    <t>Robert Murray John</t>
  </si>
  <si>
    <t>Mil Walton</t>
  </si>
  <si>
    <t>Paul Simpson</t>
  </si>
  <si>
    <t>Jonathon Stephens</t>
  </si>
  <si>
    <t>Peter Mullarkey</t>
  </si>
  <si>
    <t>Marc Pearson</t>
  </si>
  <si>
    <t>Tom Tinsley</t>
  </si>
  <si>
    <t>(3) Claremont RR</t>
  </si>
  <si>
    <t>Tim Allsop</t>
  </si>
  <si>
    <t>Steven Studley</t>
  </si>
  <si>
    <t>Garry Martin</t>
  </si>
  <si>
    <t>Neil Ward</t>
  </si>
  <si>
    <t>Geoff Davis</t>
  </si>
  <si>
    <t>Gareth Driscoll</t>
  </si>
  <si>
    <t>Adam Middleton</t>
  </si>
  <si>
    <t>(3) Houghton AC</t>
  </si>
  <si>
    <t>James Meader</t>
  </si>
  <si>
    <t>Mark Oliver</t>
  </si>
  <si>
    <t>John Rippon</t>
  </si>
  <si>
    <t>Brian Anderson</t>
  </si>
  <si>
    <t>Andy Green</t>
  </si>
  <si>
    <t>Keith Wood</t>
  </si>
  <si>
    <t>Robert Brown</t>
  </si>
  <si>
    <t>Jack Lee</t>
  </si>
  <si>
    <t>Simon Wells</t>
  </si>
  <si>
    <t>David Oxlade</t>
  </si>
  <si>
    <t>Anton Mirasfari</t>
  </si>
  <si>
    <t>Joseph Hodson</t>
  </si>
  <si>
    <t>Paul Doxford</t>
  </si>
  <si>
    <t>Philip Jobson</t>
  </si>
  <si>
    <t>David J. Bell</t>
  </si>
  <si>
    <t>Dan Weatherill</t>
  </si>
  <si>
    <t>David Jardin</t>
  </si>
  <si>
    <t>Peter Sloan</t>
  </si>
  <si>
    <t>Rob Hand</t>
  </si>
  <si>
    <t>Mark Payne</t>
  </si>
  <si>
    <t>Mark Ketley</t>
  </si>
  <si>
    <t>(3) Hunwick Harriers</t>
  </si>
  <si>
    <t>Philip Battista</t>
  </si>
  <si>
    <t>Graeme Lewis-Dale</t>
  </si>
  <si>
    <t>Barrie Kirtley</t>
  </si>
  <si>
    <t>Jason Clark</t>
  </si>
  <si>
    <t>Henry Povey</t>
  </si>
  <si>
    <t>(2) Blyth RC</t>
  </si>
  <si>
    <t>David Slater</t>
  </si>
  <si>
    <t>Dominic Martin</t>
  </si>
  <si>
    <t>James Garland</t>
  </si>
  <si>
    <t>Dale Wilkinson</t>
  </si>
  <si>
    <t>Allan McManus</t>
  </si>
  <si>
    <t>John Kirby</t>
  </si>
  <si>
    <t>Simon Evans</t>
  </si>
  <si>
    <t>Denver Stretesky</t>
  </si>
  <si>
    <t>Kevin Ayre</t>
  </si>
  <si>
    <t>Darren Parks</t>
  </si>
  <si>
    <t>Matty Bell</t>
  </si>
  <si>
    <t>Mike Telfer</t>
  </si>
  <si>
    <t>Ronnie Laws</t>
  </si>
  <si>
    <t>Tony Curry</t>
  </si>
  <si>
    <t>Phillip Hall</t>
  </si>
  <si>
    <t>Nick Houghton</t>
  </si>
  <si>
    <t>Ged Thompson</t>
  </si>
  <si>
    <t>David Turnbull</t>
  </si>
  <si>
    <t>(3) Aurora</t>
  </si>
  <si>
    <t>Conrad White</t>
  </si>
  <si>
    <t>Ian Gowing</t>
  </si>
  <si>
    <t>Rob Barkley</t>
  </si>
  <si>
    <t>Neil Thompson</t>
  </si>
  <si>
    <t>Joseph Woods</t>
  </si>
  <si>
    <t>Gordon Smith</t>
  </si>
  <si>
    <t>Gavin Thompson</t>
  </si>
  <si>
    <t>Rob Lambert</t>
  </si>
  <si>
    <t>Ian Goulding</t>
  </si>
  <si>
    <t>Mike Russell</t>
  </si>
  <si>
    <t>Andrew Leitch</t>
  </si>
  <si>
    <t>Ian Mcdonald</t>
  </si>
  <si>
    <t>Paul Slaughter</t>
  </si>
  <si>
    <t>Michael Appleby</t>
  </si>
  <si>
    <t>Jordan Babak</t>
  </si>
  <si>
    <t>Andrew Wilde</t>
  </si>
  <si>
    <t>David Lumsdon</t>
  </si>
  <si>
    <t>Florian Gothe</t>
  </si>
  <si>
    <t>Marc Runkee</t>
  </si>
  <si>
    <t>Anthony Benson</t>
  </si>
  <si>
    <t>Sean Lawson</t>
  </si>
  <si>
    <t>Andrew Davies</t>
  </si>
  <si>
    <t>Tim Falconer</t>
  </si>
  <si>
    <t>Steve Wade</t>
  </si>
  <si>
    <t>Alan Langford</t>
  </si>
  <si>
    <t>David Bannan</t>
  </si>
  <si>
    <t>Christopher Calvert</t>
  </si>
  <si>
    <t>Peter Atkinson</t>
  </si>
  <si>
    <t>Richard Hockin</t>
  </si>
  <si>
    <t>MV65</t>
  </si>
  <si>
    <t>Chris Shaw</t>
  </si>
  <si>
    <t>Dave Henderson</t>
  </si>
  <si>
    <t>Michael Parkinson</t>
  </si>
  <si>
    <t>Paul Turnbull</t>
  </si>
  <si>
    <t>Kevin Daglish</t>
  </si>
  <si>
    <t>Mike Bird</t>
  </si>
  <si>
    <t>Roger Mosedale</t>
  </si>
  <si>
    <t>Richard Bowman</t>
  </si>
  <si>
    <t>(3) Red Kite Runners</t>
  </si>
  <si>
    <t>Phil Halse</t>
  </si>
  <si>
    <t>Ian Middlemass</t>
  </si>
  <si>
    <t>Marc Jones</t>
  </si>
  <si>
    <t>Gary Dunlop</t>
  </si>
  <si>
    <t>Elliott Ward</t>
  </si>
  <si>
    <t>Tony McNeill</t>
  </si>
  <si>
    <t>Simon Gent</t>
  </si>
  <si>
    <t>Bernard Kivlehan</t>
  </si>
  <si>
    <t>Mike Bennett</t>
  </si>
  <si>
    <t>Chris Wright</t>
  </si>
  <si>
    <t>Paul Blackett</t>
  </si>
  <si>
    <t>Paul Taylor</t>
  </si>
  <si>
    <t>Dean O'Brien</t>
  </si>
  <si>
    <t>David Buffham</t>
  </si>
  <si>
    <t>Aidan Batey</t>
  </si>
  <si>
    <t>Marc Olthof-Bakker</t>
  </si>
  <si>
    <t>Paul Agnew</t>
  </si>
  <si>
    <t>Stuart Moor</t>
  </si>
  <si>
    <t>Jordi Sabate Villaret</t>
  </si>
  <si>
    <t>Mark Sutherland</t>
  </si>
  <si>
    <t>Martin Greensitt</t>
  </si>
  <si>
    <t>Michael Hughes</t>
  </si>
  <si>
    <t>Neil Yorston</t>
  </si>
  <si>
    <t>Eric Lewis</t>
  </si>
  <si>
    <t>Joe Colligan</t>
  </si>
  <si>
    <t>Dave Bradley</t>
  </si>
  <si>
    <t>Adam Brown</t>
  </si>
  <si>
    <t>Mike Powell</t>
  </si>
  <si>
    <t>Alan Stewart</t>
  </si>
  <si>
    <t>George Henderson</t>
  </si>
  <si>
    <t>Andrew Callcott</t>
  </si>
  <si>
    <t>Iain Craig</t>
  </si>
  <si>
    <t>Jon Dodds</t>
  </si>
  <si>
    <t>Chris Carr</t>
  </si>
  <si>
    <t>Adrian Cantle Jones</t>
  </si>
  <si>
    <t>Geoff Blair</t>
  </si>
  <si>
    <t>Howard Maclennan</t>
  </si>
  <si>
    <t>Jalal Amin</t>
  </si>
  <si>
    <t>Nick Latham</t>
  </si>
  <si>
    <t>John Mcconnell</t>
  </si>
  <si>
    <t>Michael Lindsay</t>
  </si>
  <si>
    <t>Simon Hutchinson</t>
  </si>
  <si>
    <t>David Gray</t>
  </si>
  <si>
    <t>David Wotton</t>
  </si>
  <si>
    <t>Paul Simmons</t>
  </si>
  <si>
    <t>Mark Burgess</t>
  </si>
  <si>
    <t>Peter Myerscough</t>
  </si>
  <si>
    <t>Paul Holborow</t>
  </si>
  <si>
    <t>Sam Judson</t>
  </si>
  <si>
    <t>Simon Kirkley</t>
  </si>
  <si>
    <t>Paul Greener</t>
  </si>
  <si>
    <t>Brendan Abbott</t>
  </si>
  <si>
    <t>Trevor Chaytor</t>
  </si>
  <si>
    <t>Geoff Watson</t>
  </si>
  <si>
    <t>Graham Jolly</t>
  </si>
  <si>
    <t>Michael Dickinson</t>
  </si>
  <si>
    <t>MV70</t>
  </si>
  <si>
    <t>Richard Bowes</t>
  </si>
  <si>
    <t>Darlington AC</t>
  </si>
  <si>
    <t>Jeff Emmerson</t>
  </si>
  <si>
    <t>Aidan Cairns</t>
  </si>
  <si>
    <t>Allen Dickinson Deane</t>
  </si>
  <si>
    <t>Tony Brown</t>
  </si>
  <si>
    <t>(3) Stocksfield Striders</t>
  </si>
  <si>
    <t>Angelo Gabriele</t>
  </si>
  <si>
    <t>Jamie Watson</t>
  </si>
  <si>
    <t>Tim Matthews</t>
  </si>
  <si>
    <t>Sim Horsfield</t>
  </si>
  <si>
    <t>Robert Welsh</t>
  </si>
  <si>
    <t>Sandy Anderson</t>
  </si>
  <si>
    <t>Tony Forster</t>
  </si>
  <si>
    <t>Eddy Coates</t>
  </si>
  <si>
    <t>Brian Hepplewhite</t>
  </si>
  <si>
    <t>Mark Dorritt</t>
  </si>
  <si>
    <t>Tony Vick</t>
  </si>
  <si>
    <t>Ian Hearn</t>
  </si>
  <si>
    <t>Tom Viney</t>
  </si>
  <si>
    <t>Thomas Green</t>
  </si>
  <si>
    <t>Terry Young</t>
  </si>
  <si>
    <t>Stephen Lumsden</t>
  </si>
  <si>
    <t>Peter Maylia</t>
  </si>
  <si>
    <t>Tony Robson</t>
  </si>
  <si>
    <t>Stephen Pearson</t>
  </si>
  <si>
    <t>Ken Mccormick</t>
  </si>
  <si>
    <t>Stephen Ellis</t>
  </si>
  <si>
    <t>Ralph Dickinson</t>
  </si>
  <si>
    <t>Barry Pascoe</t>
  </si>
  <si>
    <t>Alan Smith</t>
  </si>
  <si>
    <t>David Stamp</t>
  </si>
  <si>
    <t>David Asquith</t>
  </si>
  <si>
    <t>Paul Wiltshire</t>
  </si>
  <si>
    <t>WMA</t>
  </si>
  <si>
    <t>10km</t>
  </si>
  <si>
    <t>10kmroad</t>
  </si>
  <si>
    <t>Adjusted time</t>
  </si>
  <si>
    <t>% WR</t>
  </si>
  <si>
    <t>Version for Simple Distances</t>
  </si>
  <si>
    <t>Version For Trail</t>
  </si>
  <si>
    <t>Closest Event</t>
  </si>
  <si>
    <t>2km</t>
  </si>
  <si>
    <t>3km</t>
  </si>
  <si>
    <t>2Mile</t>
  </si>
  <si>
    <t>4km</t>
  </si>
  <si>
    <t>3Mile</t>
  </si>
  <si>
    <t>5km</t>
  </si>
  <si>
    <t>6km</t>
  </si>
  <si>
    <t>4Mile</t>
  </si>
  <si>
    <t>8km</t>
  </si>
  <si>
    <t>5Mile</t>
  </si>
  <si>
    <t>Women</t>
  </si>
  <si>
    <t>Men</t>
  </si>
  <si>
    <t>Record</t>
  </si>
  <si>
    <t/>
  </si>
  <si>
    <t>Young</t>
  </si>
  <si>
    <t>Chris</t>
  </si>
  <si>
    <t>Imogen</t>
  </si>
  <si>
    <t>Wright</t>
  </si>
  <si>
    <t>Kimberley</t>
  </si>
  <si>
    <t>Aidan</t>
  </si>
  <si>
    <t>Wood</t>
  </si>
  <si>
    <t>Alex</t>
  </si>
  <si>
    <t>Winter</t>
  </si>
  <si>
    <t>Dagmar</t>
  </si>
  <si>
    <t>Wilson</t>
  </si>
  <si>
    <t>Charlotte</t>
  </si>
  <si>
    <t>Nick</t>
  </si>
  <si>
    <t>Williams</t>
  </si>
  <si>
    <t>Chloe</t>
  </si>
  <si>
    <t>Whitfield</t>
  </si>
  <si>
    <t>Helen</t>
  </si>
  <si>
    <t>White</t>
  </si>
  <si>
    <t>Stephanie</t>
  </si>
  <si>
    <t>Westlake</t>
  </si>
  <si>
    <t>Helen-Ruth</t>
  </si>
  <si>
    <t>Welch</t>
  </si>
  <si>
    <t>Hugh</t>
  </si>
  <si>
    <t>watts</t>
  </si>
  <si>
    <t>ruby</t>
  </si>
  <si>
    <t>Watts</t>
  </si>
  <si>
    <t>Benjamin</t>
  </si>
  <si>
    <t>Watson</t>
  </si>
  <si>
    <t>Poppy</t>
  </si>
  <si>
    <t>James</t>
  </si>
  <si>
    <t>William</t>
  </si>
  <si>
    <t>walsh</t>
  </si>
  <si>
    <t>kate</t>
  </si>
  <si>
    <t>Walker</t>
  </si>
  <si>
    <t xml:space="preserve">Raffety </t>
  </si>
  <si>
    <t>walker</t>
  </si>
  <si>
    <t>simon</t>
  </si>
  <si>
    <t>Vincent</t>
  </si>
  <si>
    <t>Rachel</t>
  </si>
  <si>
    <t>Phil</t>
  </si>
  <si>
    <t>Vickers</t>
  </si>
  <si>
    <t>Laura</t>
  </si>
  <si>
    <t>van der Land</t>
  </si>
  <si>
    <t>Cees</t>
  </si>
  <si>
    <t>Urwin</t>
  </si>
  <si>
    <t>Greg</t>
  </si>
  <si>
    <t>Turnbull</t>
  </si>
  <si>
    <t>Andrew</t>
  </si>
  <si>
    <t>Towart-Adams</t>
  </si>
  <si>
    <t>Bradley</t>
  </si>
  <si>
    <t>Towart</t>
  </si>
  <si>
    <t>Darren</t>
  </si>
  <si>
    <t>Todhunter</t>
  </si>
  <si>
    <t>Mark</t>
  </si>
  <si>
    <t>Thornton</t>
  </si>
  <si>
    <t>Cliff</t>
  </si>
  <si>
    <t>Thornley</t>
  </si>
  <si>
    <t>Abigail</t>
  </si>
  <si>
    <t>Ciara</t>
  </si>
  <si>
    <t>Lisa</t>
  </si>
  <si>
    <t>Thompson</t>
  </si>
  <si>
    <t>Rosie</t>
  </si>
  <si>
    <t>Taylor</t>
  </si>
  <si>
    <t>Amelie</t>
  </si>
  <si>
    <t>Tattersall</t>
  </si>
  <si>
    <t>Richard</t>
  </si>
  <si>
    <t>Tang</t>
  </si>
  <si>
    <t>Sykes</t>
  </si>
  <si>
    <t>Sunderland</t>
  </si>
  <si>
    <t>Peter</t>
  </si>
  <si>
    <t>Harry</t>
  </si>
  <si>
    <t>Stokes</t>
  </si>
  <si>
    <t>Matthew</t>
  </si>
  <si>
    <t>Stewart</t>
  </si>
  <si>
    <t>Olivia</t>
  </si>
  <si>
    <t>Stephenson</t>
  </si>
  <si>
    <t>Lea</t>
  </si>
  <si>
    <t>Spickett</t>
  </si>
  <si>
    <t>Gavin</t>
  </si>
  <si>
    <t>Speirs</t>
  </si>
  <si>
    <t>Ishbel</t>
  </si>
  <si>
    <t>Southern</t>
  </si>
  <si>
    <t xml:space="preserve">Benji </t>
  </si>
  <si>
    <t>Smith</t>
  </si>
  <si>
    <t>Elliot</t>
  </si>
  <si>
    <t>Louise</t>
  </si>
  <si>
    <t>Linda</t>
  </si>
  <si>
    <t>smith</t>
  </si>
  <si>
    <t>Skinner</t>
  </si>
  <si>
    <t>Hannah</t>
  </si>
  <si>
    <t>Skedge</t>
  </si>
  <si>
    <t>Judith</t>
  </si>
  <si>
    <t>Shotton</t>
  </si>
  <si>
    <t>Ruan</t>
  </si>
  <si>
    <t>Jaycee</t>
  </si>
  <si>
    <t>Short</t>
  </si>
  <si>
    <t>Clive</t>
  </si>
  <si>
    <t>Shevlin</t>
  </si>
  <si>
    <t>Ian</t>
  </si>
  <si>
    <t>Shearer</t>
  </si>
  <si>
    <t>Mhairi</t>
  </si>
  <si>
    <t>Shaw</t>
  </si>
  <si>
    <t>Philip</t>
  </si>
  <si>
    <t>Sharp</t>
  </si>
  <si>
    <t>Suzanne</t>
  </si>
  <si>
    <t>Scudamore</t>
  </si>
  <si>
    <t>sophie</t>
  </si>
  <si>
    <t>Leanne</t>
  </si>
  <si>
    <t>Scott</t>
  </si>
  <si>
    <t>Jessica</t>
  </si>
  <si>
    <t>Schley</t>
  </si>
  <si>
    <t>Brendon</t>
  </si>
  <si>
    <t>Saul</t>
  </si>
  <si>
    <t>Jane</t>
  </si>
  <si>
    <t>Sandison</t>
  </si>
  <si>
    <t>Liz</t>
  </si>
  <si>
    <t>Sanderson</t>
  </si>
  <si>
    <t>Benedict</t>
  </si>
  <si>
    <t>Salthouse</t>
  </si>
  <si>
    <t>Kate</t>
  </si>
  <si>
    <t>Sadler</t>
  </si>
  <si>
    <t>ryall</t>
  </si>
  <si>
    <t>joy</t>
  </si>
  <si>
    <t>Ruddick</t>
  </si>
  <si>
    <t>Catherine</t>
  </si>
  <si>
    <t>Rowley</t>
  </si>
  <si>
    <t>Grace</t>
  </si>
  <si>
    <t>Ben</t>
  </si>
  <si>
    <t>Rowarth</t>
  </si>
  <si>
    <t>Edward</t>
  </si>
  <si>
    <t>Robson</t>
  </si>
  <si>
    <t>Faith</t>
  </si>
  <si>
    <t>Ralph</t>
  </si>
  <si>
    <t>Keith</t>
  </si>
  <si>
    <t>Robinson</t>
  </si>
  <si>
    <t>Thomas</t>
  </si>
  <si>
    <t>Rhiannon</t>
  </si>
  <si>
    <t>Robertson</t>
  </si>
  <si>
    <t>Karen</t>
  </si>
  <si>
    <t>Millie</t>
  </si>
  <si>
    <t>Roberts</t>
  </si>
  <si>
    <t>Dudley</t>
  </si>
  <si>
    <t>Riddick</t>
  </si>
  <si>
    <t>Ricketts</t>
  </si>
  <si>
    <t>Ellen</t>
  </si>
  <si>
    <t>Reynolds</t>
  </si>
  <si>
    <t>Steven</t>
  </si>
  <si>
    <t>Redfern</t>
  </si>
  <si>
    <t>Beverley</t>
  </si>
  <si>
    <t>Ramsay-Schley</t>
  </si>
  <si>
    <t>Morgan</t>
  </si>
  <si>
    <t>Radley</t>
  </si>
  <si>
    <t>Luke</t>
  </si>
  <si>
    <t>Proudlock</t>
  </si>
  <si>
    <t>Spencer</t>
  </si>
  <si>
    <t>Vinnie</t>
  </si>
  <si>
    <t>Pratt</t>
  </si>
  <si>
    <t>Adam</t>
  </si>
  <si>
    <t>Pinkney</t>
  </si>
  <si>
    <t>Charlie</t>
  </si>
  <si>
    <t>Pickard</t>
  </si>
  <si>
    <t>Peel</t>
  </si>
  <si>
    <t>Alice</t>
  </si>
  <si>
    <t>Pearson</t>
  </si>
  <si>
    <t>Max</t>
  </si>
  <si>
    <t>Jules</t>
  </si>
  <si>
    <t>Parkinson</t>
  </si>
  <si>
    <t>Alfie</t>
  </si>
  <si>
    <t>Parker</t>
  </si>
  <si>
    <t>Maureen</t>
  </si>
  <si>
    <t>Palmer</t>
  </si>
  <si>
    <t>Brian</t>
  </si>
  <si>
    <t>O'Reilly</t>
  </si>
  <si>
    <t>John</t>
  </si>
  <si>
    <t>Oliver</t>
  </si>
  <si>
    <t>Jan</t>
  </si>
  <si>
    <t>Nitsch</t>
  </si>
  <si>
    <t>Rhianna</t>
  </si>
  <si>
    <t>Bethan</t>
  </si>
  <si>
    <t>Nicholson</t>
  </si>
  <si>
    <t>Eliza</t>
  </si>
  <si>
    <t>Newton</t>
  </si>
  <si>
    <t>Ivan</t>
  </si>
  <si>
    <t>murphy</t>
  </si>
  <si>
    <t>billy</t>
  </si>
  <si>
    <t>Murphy</t>
  </si>
  <si>
    <t xml:space="preserve">Billy </t>
  </si>
  <si>
    <t>Lottie</t>
  </si>
  <si>
    <t>Joanne</t>
  </si>
  <si>
    <t>Freya</t>
  </si>
  <si>
    <t>mulholland</t>
  </si>
  <si>
    <t>frances</t>
  </si>
  <si>
    <t>Morley</t>
  </si>
  <si>
    <t>Sonia</t>
  </si>
  <si>
    <t>Dominic</t>
  </si>
  <si>
    <t>Mordey</t>
  </si>
  <si>
    <t>Bryn</t>
  </si>
  <si>
    <t>MOORE</t>
  </si>
  <si>
    <t>GABRIEL</t>
  </si>
  <si>
    <t>moore</t>
  </si>
  <si>
    <t>thomas</t>
  </si>
  <si>
    <t>Monnelly</t>
  </si>
  <si>
    <t>Emily</t>
  </si>
  <si>
    <t>Mills</t>
  </si>
  <si>
    <t>Audrey</t>
  </si>
  <si>
    <t>Milburn</t>
  </si>
  <si>
    <t>McNicol</t>
  </si>
  <si>
    <t>Hugo</t>
  </si>
  <si>
    <t>McManus</t>
  </si>
  <si>
    <t>Robert</t>
  </si>
  <si>
    <t>McLeod</t>
  </si>
  <si>
    <t>McLean</t>
  </si>
  <si>
    <t>Denise</t>
  </si>
  <si>
    <t>McDermott</t>
  </si>
  <si>
    <t>Lucy</t>
  </si>
  <si>
    <t>McClintock</t>
  </si>
  <si>
    <t>Daisy</t>
  </si>
  <si>
    <t>McCleary</t>
  </si>
  <si>
    <t>Patrick</t>
  </si>
  <si>
    <t>Maxwell-Gray</t>
  </si>
  <si>
    <t>Isobel</t>
  </si>
  <si>
    <t>Maxwell</t>
  </si>
  <si>
    <t>Ross</t>
  </si>
  <si>
    <t>Doug</t>
  </si>
  <si>
    <t>Alistair</t>
  </si>
  <si>
    <t>Marston</t>
  </si>
  <si>
    <t>Archie</t>
  </si>
  <si>
    <t>Marshall</t>
  </si>
  <si>
    <t>Carol</t>
  </si>
  <si>
    <t>Marsden</t>
  </si>
  <si>
    <t>Marr</t>
  </si>
  <si>
    <t>Lynne</t>
  </si>
  <si>
    <t>Mapplebeck</t>
  </si>
  <si>
    <t>Mary</t>
  </si>
  <si>
    <t>mapplebeck</t>
  </si>
  <si>
    <t>Manuel</t>
  </si>
  <si>
    <t>Macdonald</t>
  </si>
  <si>
    <t>Heather</t>
  </si>
  <si>
    <t>Lowe</t>
  </si>
  <si>
    <t>Lombard</t>
  </si>
  <si>
    <t>Little</t>
  </si>
  <si>
    <t>Mike</t>
  </si>
  <si>
    <t>Lintin</t>
  </si>
  <si>
    <t>Lester</t>
  </si>
  <si>
    <t xml:space="preserve">Charlie </t>
  </si>
  <si>
    <t>Leonard</t>
  </si>
  <si>
    <t>Ellis</t>
  </si>
  <si>
    <t>Lee</t>
  </si>
  <si>
    <t>Laws</t>
  </si>
  <si>
    <t>Marcus</t>
  </si>
  <si>
    <t>Langford</t>
  </si>
  <si>
    <t>Robbie</t>
  </si>
  <si>
    <t>Lamb</t>
  </si>
  <si>
    <t>Megan</t>
  </si>
  <si>
    <t>Lally</t>
  </si>
  <si>
    <t>jo</t>
  </si>
  <si>
    <t>Ciaran</t>
  </si>
  <si>
    <t>Roisin</t>
  </si>
  <si>
    <t>KIVLEHAN</t>
  </si>
  <si>
    <t>BERNARD</t>
  </si>
  <si>
    <t>Kilby</t>
  </si>
  <si>
    <t xml:space="preserve">Maddison </t>
  </si>
  <si>
    <t>Kelly</t>
  </si>
  <si>
    <t>Kearsley</t>
  </si>
  <si>
    <t>joyce</t>
  </si>
  <si>
    <t>Dan</t>
  </si>
  <si>
    <t>Joyce</t>
  </si>
  <si>
    <t>Tom</t>
  </si>
  <si>
    <t>Jolly</t>
  </si>
  <si>
    <t>Sam</t>
  </si>
  <si>
    <t>Jeffrey</t>
  </si>
  <si>
    <t>Nicky</t>
  </si>
  <si>
    <t>Jameson</t>
  </si>
  <si>
    <t>Barry</t>
  </si>
  <si>
    <t>Jackson</t>
  </si>
  <si>
    <t>SARAH</t>
  </si>
  <si>
    <t>Christopher</t>
  </si>
  <si>
    <t>Hutchinson</t>
  </si>
  <si>
    <t>Paul</t>
  </si>
  <si>
    <t>Fiona</t>
  </si>
  <si>
    <t>Hunter</t>
  </si>
  <si>
    <t>Abby</t>
  </si>
  <si>
    <t>Hunt</t>
  </si>
  <si>
    <t>Anthony</t>
  </si>
  <si>
    <t>Humphries</t>
  </si>
  <si>
    <t>Hulbert</t>
  </si>
  <si>
    <t>Hobrough</t>
  </si>
  <si>
    <t>Harriet</t>
  </si>
  <si>
    <t>Hindmarch</t>
  </si>
  <si>
    <t>Hill</t>
  </si>
  <si>
    <t>Ethan</t>
  </si>
  <si>
    <t>Hewitt</t>
  </si>
  <si>
    <t>Herdman</t>
  </si>
  <si>
    <t>Anya</t>
  </si>
  <si>
    <t xml:space="preserve">Henderson </t>
  </si>
  <si>
    <t>Jem</t>
  </si>
  <si>
    <t>Henderson</t>
  </si>
  <si>
    <t>Nathaniel</t>
  </si>
  <si>
    <t>Douglas</t>
  </si>
  <si>
    <t>Heathcote</t>
  </si>
  <si>
    <t>Hearn</t>
  </si>
  <si>
    <t>Hayler Hughes</t>
  </si>
  <si>
    <t>Isabel</t>
  </si>
  <si>
    <t>Hayler</t>
  </si>
  <si>
    <t>Leonie</t>
  </si>
  <si>
    <t>Hartland</t>
  </si>
  <si>
    <t>Scarlett</t>
  </si>
  <si>
    <t>Hardy</t>
  </si>
  <si>
    <t>Harding</t>
  </si>
  <si>
    <t>Hannant</t>
  </si>
  <si>
    <t>Hayley</t>
  </si>
  <si>
    <t>Hall</t>
  </si>
  <si>
    <t>Leon</t>
  </si>
  <si>
    <t>Griffiths</t>
  </si>
  <si>
    <t>Timothy</t>
  </si>
  <si>
    <t>Griffin</t>
  </si>
  <si>
    <t>Grey</t>
  </si>
  <si>
    <t>Cameron</t>
  </si>
  <si>
    <t>Greening</t>
  </si>
  <si>
    <t>Green</t>
  </si>
  <si>
    <t>Rebecca</t>
  </si>
  <si>
    <t>Joseph</t>
  </si>
  <si>
    <t>Andy</t>
  </si>
  <si>
    <t>Grantham</t>
  </si>
  <si>
    <t xml:space="preserve">Capt Harry </t>
  </si>
  <si>
    <t>Graham</t>
  </si>
  <si>
    <t>Sally</t>
  </si>
  <si>
    <t>Hilary</t>
  </si>
  <si>
    <t>Goldsmith</t>
  </si>
  <si>
    <t>Kara</t>
  </si>
  <si>
    <t>glenwright</t>
  </si>
  <si>
    <t>joe</t>
  </si>
  <si>
    <t>Gilbert</t>
  </si>
  <si>
    <t>Beth</t>
  </si>
  <si>
    <t>gifford</t>
  </si>
  <si>
    <t>ella</t>
  </si>
  <si>
    <t>Gibson</t>
  </si>
  <si>
    <t>Gates</t>
  </si>
  <si>
    <t>Fyfe</t>
  </si>
  <si>
    <t>Darcy</t>
  </si>
  <si>
    <t>Fulthorpe</t>
  </si>
  <si>
    <t>Michael</t>
  </si>
  <si>
    <t>Fullwood</t>
  </si>
  <si>
    <t>Ali</t>
  </si>
  <si>
    <t>French</t>
  </si>
  <si>
    <t>Zoe</t>
  </si>
  <si>
    <t>Keely</t>
  </si>
  <si>
    <t>Francis</t>
  </si>
  <si>
    <t>Foster</t>
  </si>
  <si>
    <t>Elizabeth</t>
  </si>
  <si>
    <t>Forster</t>
  </si>
  <si>
    <t>Nell</t>
  </si>
  <si>
    <t>Forbes</t>
  </si>
  <si>
    <t>Owen</t>
  </si>
  <si>
    <t>Firstbrook</t>
  </si>
  <si>
    <t>Kim</t>
  </si>
  <si>
    <t>Findlay</t>
  </si>
  <si>
    <t>Georgia</t>
  </si>
  <si>
    <t>ferguson</t>
  </si>
  <si>
    <t>Julia</t>
  </si>
  <si>
    <t>Ferguson</t>
  </si>
  <si>
    <t>Josie</t>
  </si>
  <si>
    <t>Toby</t>
  </si>
  <si>
    <t>Fenwick</t>
  </si>
  <si>
    <t>Gary</t>
  </si>
  <si>
    <t>FARROW</t>
  </si>
  <si>
    <t>Jasmine</t>
  </si>
  <si>
    <t>Emerson</t>
  </si>
  <si>
    <t>Daniel</t>
  </si>
  <si>
    <t>Ellman</t>
  </si>
  <si>
    <t>Edwin</t>
  </si>
  <si>
    <t>Earle</t>
  </si>
  <si>
    <t>Rob</t>
  </si>
  <si>
    <t>Dykins</t>
  </si>
  <si>
    <t>Dyer</t>
  </si>
  <si>
    <t>Will</t>
  </si>
  <si>
    <t>Dunlop</t>
  </si>
  <si>
    <t>Duggins</t>
  </si>
  <si>
    <t>Drysdale</t>
  </si>
  <si>
    <t>Fergus</t>
  </si>
  <si>
    <t>Dixon</t>
  </si>
  <si>
    <t>David</t>
  </si>
  <si>
    <t>Dickinson</t>
  </si>
  <si>
    <t>Conrad</t>
  </si>
  <si>
    <t>Davison</t>
  </si>
  <si>
    <t>Samuel</t>
  </si>
  <si>
    <t>Lewis</t>
  </si>
  <si>
    <t>Davies</t>
  </si>
  <si>
    <t>davidson</t>
  </si>
  <si>
    <t>john</t>
  </si>
  <si>
    <t>Daniels</t>
  </si>
  <si>
    <t>Leah</t>
  </si>
  <si>
    <t>Dancer</t>
  </si>
  <si>
    <t>Daley</t>
  </si>
  <si>
    <t>Curtis</t>
  </si>
  <si>
    <t>Sophie</t>
  </si>
  <si>
    <t>Currie</t>
  </si>
  <si>
    <t>Roddy</t>
  </si>
  <si>
    <t>Jonathan</t>
  </si>
  <si>
    <t>Alan</t>
  </si>
  <si>
    <t xml:space="preserve">Creighton </t>
  </si>
  <si>
    <t xml:space="preserve">Shinade </t>
  </si>
  <si>
    <t>Crawford</t>
  </si>
  <si>
    <t>Cowell</t>
  </si>
  <si>
    <t>Courtney</t>
  </si>
  <si>
    <t>Couchman</t>
  </si>
  <si>
    <t>Solomon</t>
  </si>
  <si>
    <t>Corder</t>
  </si>
  <si>
    <t>Jacob</t>
  </si>
  <si>
    <t>Corbally</t>
  </si>
  <si>
    <t>Cooke</t>
  </si>
  <si>
    <t>Joshua</t>
  </si>
  <si>
    <t>Cook</t>
  </si>
  <si>
    <t>Julie</t>
  </si>
  <si>
    <t>Connolly</t>
  </si>
  <si>
    <t>Victoria</t>
  </si>
  <si>
    <t>Colmer</t>
  </si>
  <si>
    <t>Eleanor</t>
  </si>
  <si>
    <t>Jack</t>
  </si>
  <si>
    <t>Collins</t>
  </si>
  <si>
    <t>Liam</t>
  </si>
  <si>
    <t>Coldwell</t>
  </si>
  <si>
    <t>Clarke</t>
  </si>
  <si>
    <t>Ruby</t>
  </si>
  <si>
    <t>Clark</t>
  </si>
  <si>
    <t>Christer</t>
  </si>
  <si>
    <t>Chicken</t>
  </si>
  <si>
    <t>Arabella</t>
  </si>
  <si>
    <t>Chaplin</t>
  </si>
  <si>
    <t>Jamie</t>
  </si>
  <si>
    <t>Channon</t>
  </si>
  <si>
    <t>Anna</t>
  </si>
  <si>
    <t>Cawood</t>
  </si>
  <si>
    <t>Cassidy</t>
  </si>
  <si>
    <t>Neil</t>
  </si>
  <si>
    <t>Carter</t>
  </si>
  <si>
    <t>Campbell</t>
  </si>
  <si>
    <t>Lauren</t>
  </si>
  <si>
    <t>Byron</t>
  </si>
  <si>
    <t>Bush</t>
  </si>
  <si>
    <t>Samborne</t>
  </si>
  <si>
    <t>Burns</t>
  </si>
  <si>
    <t>Burnish</t>
  </si>
  <si>
    <t>Samantha</t>
  </si>
  <si>
    <t>Bullock</t>
  </si>
  <si>
    <t>Buglass</t>
  </si>
  <si>
    <t>Baxter</t>
  </si>
  <si>
    <t>Buckley</t>
  </si>
  <si>
    <t>Geoff</t>
  </si>
  <si>
    <t>Brunton</t>
  </si>
  <si>
    <t>Brown</t>
  </si>
  <si>
    <t>Brooks</t>
  </si>
  <si>
    <t>Esther</t>
  </si>
  <si>
    <t>Broadhurst</t>
  </si>
  <si>
    <t>Bridget</t>
  </si>
  <si>
    <t>Bradshaw</t>
  </si>
  <si>
    <t>Craig</t>
  </si>
  <si>
    <t>Bluck</t>
  </si>
  <si>
    <t>Martin</t>
  </si>
  <si>
    <t>Elena</t>
  </si>
  <si>
    <t>Black</t>
  </si>
  <si>
    <t>Susan</t>
  </si>
  <si>
    <t>Binns</t>
  </si>
  <si>
    <t>Alexander</t>
  </si>
  <si>
    <t>Bingham</t>
  </si>
  <si>
    <t>Ariel</t>
  </si>
  <si>
    <t>Bentley</t>
  </si>
  <si>
    <t>Guy</t>
  </si>
  <si>
    <t>Bennett</t>
  </si>
  <si>
    <t>Alexandra</t>
  </si>
  <si>
    <t>Bell</t>
  </si>
  <si>
    <t>Samual</t>
  </si>
  <si>
    <t>Nicola</t>
  </si>
  <si>
    <t>Gillian</t>
  </si>
  <si>
    <t>Bayou</t>
  </si>
  <si>
    <t>Samir</t>
  </si>
  <si>
    <t>Barron</t>
  </si>
  <si>
    <t>Barrett</t>
  </si>
  <si>
    <t>tom</t>
  </si>
  <si>
    <t>Barrass</t>
  </si>
  <si>
    <t>Violet</t>
  </si>
  <si>
    <t>Barr</t>
  </si>
  <si>
    <t>Ballantyne</t>
  </si>
  <si>
    <t>Balfour</t>
  </si>
  <si>
    <t>Armstrong</t>
  </si>
  <si>
    <t>Hector</t>
  </si>
  <si>
    <t>Hamish</t>
  </si>
  <si>
    <t>Pam</t>
  </si>
  <si>
    <t>Anderson</t>
  </si>
  <si>
    <t>Kirstie</t>
  </si>
  <si>
    <t>amsdon</t>
  </si>
  <si>
    <t>finn</t>
  </si>
  <si>
    <t>Allan</t>
  </si>
  <si>
    <t>Maggie</t>
  </si>
  <si>
    <t>Aitken</t>
  </si>
  <si>
    <t>Adams</t>
  </si>
  <si>
    <t>Abrams</t>
  </si>
  <si>
    <t>Nathan</t>
  </si>
  <si>
    <t>Sean</t>
  </si>
  <si>
    <t>Date of birth</t>
  </si>
  <si>
    <t>Last Name</t>
  </si>
  <si>
    <t>First name</t>
  </si>
  <si>
    <t>DOB</t>
  </si>
  <si>
    <t>Race Date</t>
  </si>
  <si>
    <t>Under 10k</t>
  </si>
  <si>
    <t>Endurance</t>
  </si>
  <si>
    <t>Fell/Trail</t>
  </si>
  <si>
    <t>score</t>
  </si>
  <si>
    <t>Alnwick NEHL cross country</t>
  </si>
  <si>
    <t>F Race Dist</t>
  </si>
  <si>
    <t>M Race Dist</t>
  </si>
  <si>
    <t>Clive Cookson 10k</t>
  </si>
  <si>
    <t>Newburn River Run</t>
  </si>
  <si>
    <t>Blaydon Race</t>
  </si>
  <si>
    <t>Morpeth 10k</t>
  </si>
  <si>
    <t>Hexham 10k</t>
  </si>
  <si>
    <t>Druridge Bay Half Marathon</t>
  </si>
  <si>
    <t>Hadrian’s Wall Half Marathon</t>
  </si>
  <si>
    <t>Coastal Run</t>
  </si>
  <si>
    <t>Great North Run</t>
  </si>
  <si>
    <t>Brampton to Carlisle 10 Mile</t>
  </si>
  <si>
    <t>Any Certified Marathon, trail is OK but no allowance for terrain</t>
  </si>
  <si>
    <t>George Ogle Memorial Race</t>
  </si>
  <si>
    <t>Anne Allan Memorial Race</t>
  </si>
  <si>
    <t>Thropton Show Fell Race</t>
  </si>
  <si>
    <t>Hexhamshire Hobble</t>
  </si>
  <si>
    <t>Position</t>
  </si>
  <si>
    <t>Age group</t>
  </si>
  <si>
    <t>Gender</t>
  </si>
  <si>
    <t>Running Club</t>
  </si>
  <si>
    <t>Race number</t>
  </si>
  <si>
    <t>Tom Charlton</t>
  </si>
  <si>
    <t>Male</t>
  </si>
  <si>
    <t>Tyne Bridge Harriers</t>
  </si>
  <si>
    <t>Ian Harding</t>
  </si>
  <si>
    <t>Morpeth Harriers</t>
  </si>
  <si>
    <t>Jordan Scott</t>
  </si>
  <si>
    <t>Darren Purvis</t>
  </si>
  <si>
    <t>Birtley AC</t>
  </si>
  <si>
    <t>Gateshead Harriers</t>
  </si>
  <si>
    <t>Low Fell Running Club</t>
  </si>
  <si>
    <t>Blaydon Harriers</t>
  </si>
  <si>
    <t>Paul O'Mara</t>
  </si>
  <si>
    <t>Gosforth Harriers &amp; AC</t>
  </si>
  <si>
    <t>Jason Old</t>
  </si>
  <si>
    <t>Elswick Harriers</t>
  </si>
  <si>
    <t>Matthew Boyle</t>
  </si>
  <si>
    <t>Paul Besford</t>
  </si>
  <si>
    <t>Unattached</t>
  </si>
  <si>
    <t>Female</t>
  </si>
  <si>
    <t>Andrew Ball</t>
  </si>
  <si>
    <t>Heaton Harriers</t>
  </si>
  <si>
    <t>Jon Moss</t>
  </si>
  <si>
    <t>William Ewens</t>
  </si>
  <si>
    <t>North Shields Polytechnic Club</t>
  </si>
  <si>
    <t>Matthew O'Brian</t>
  </si>
  <si>
    <t>Saltwell Harriers</t>
  </si>
  <si>
    <t>David Daniels</t>
  </si>
  <si>
    <t>Andrew Picken</t>
  </si>
  <si>
    <t>Blackhill Bounders</t>
  </si>
  <si>
    <t>Paul Harrison</t>
  </si>
  <si>
    <t>James Leiper</t>
  </si>
  <si>
    <t>Ponteland Runners</t>
  </si>
  <si>
    <t>Sam Hodgson</t>
  </si>
  <si>
    <t>Michael Friberg</t>
  </si>
  <si>
    <t>Keith Smith</t>
  </si>
  <si>
    <t>Keith Robertshaw</t>
  </si>
  <si>
    <t>John French</t>
  </si>
  <si>
    <t>Blyth Running Club</t>
  </si>
  <si>
    <t>John Whitfield</t>
  </si>
  <si>
    <t>Chris Hainsworth</t>
  </si>
  <si>
    <t>Matthew Levison</t>
  </si>
  <si>
    <t>Steven French</t>
  </si>
  <si>
    <t>Richard Bagnall</t>
  </si>
  <si>
    <t>Michael Russell</t>
  </si>
  <si>
    <t>Matthew Kingston</t>
  </si>
  <si>
    <t>Claremont Road Runners</t>
  </si>
  <si>
    <t>Aidrian Hall</t>
  </si>
  <si>
    <t>Riccardo Antico</t>
  </si>
  <si>
    <t>Will Lloyd</t>
  </si>
  <si>
    <t>Ray Smedley</t>
  </si>
  <si>
    <t>Danny Wade</t>
  </si>
  <si>
    <t>Roland Brown</t>
  </si>
  <si>
    <t>Kirk Haddon</t>
  </si>
  <si>
    <t>Steve Nicholson</t>
  </si>
  <si>
    <t>Richard Oxley</t>
  </si>
  <si>
    <t>Matthew Price</t>
  </si>
  <si>
    <t>Kathryn Stevenson</t>
  </si>
  <si>
    <t>Matthew Turnbull</t>
  </si>
  <si>
    <t>Stocksfield Striders</t>
  </si>
  <si>
    <t>Mike Winter</t>
  </si>
  <si>
    <t>Matthew Diment</t>
  </si>
  <si>
    <t>Paul Banks</t>
  </si>
  <si>
    <t>Neil Kavanagh</t>
  </si>
  <si>
    <t>Craig Davison</t>
  </si>
  <si>
    <t>James Johnson</t>
  </si>
  <si>
    <t>Paul James</t>
  </si>
  <si>
    <t>Wallsend Harriers</t>
  </si>
  <si>
    <t>Graham White</t>
  </si>
  <si>
    <t>Derwent Valley Running Club</t>
  </si>
  <si>
    <t>Simon Pryde</t>
  </si>
  <si>
    <t>Peter Jobes</t>
  </si>
  <si>
    <t>George McKay</t>
  </si>
  <si>
    <t>Angela McGuirk</t>
  </si>
  <si>
    <t>Jarrow and Hebburn AC</t>
  </si>
  <si>
    <t>Hugh Bingham</t>
  </si>
  <si>
    <t>Tynedale Harriers</t>
  </si>
  <si>
    <t>Craig Miller</t>
  </si>
  <si>
    <t>Keith McClean</t>
  </si>
  <si>
    <t>Michael Graham</t>
  </si>
  <si>
    <t>David Brodie</t>
  </si>
  <si>
    <t>Paul Griffin</t>
  </si>
  <si>
    <t>Carl Mowatt</t>
  </si>
  <si>
    <t>South Shields Harriers</t>
  </si>
  <si>
    <t>Sam Syers</t>
  </si>
  <si>
    <t>Chris George</t>
  </si>
  <si>
    <t>Iain McKinnon</t>
  </si>
  <si>
    <t>Dave Dale</t>
  </si>
  <si>
    <t>Jonathan Rewcastle</t>
  </si>
  <si>
    <t>Martin Scott</t>
  </si>
  <si>
    <t>John Brennand</t>
  </si>
  <si>
    <t>David Lydall</t>
  </si>
  <si>
    <t>Stewart Blackett</t>
  </si>
  <si>
    <t>Molly Smith</t>
  </si>
  <si>
    <t>Vegan Runners UK</t>
  </si>
  <si>
    <t>Alan Storey</t>
  </si>
  <si>
    <t>Andrew Enzor</t>
  </si>
  <si>
    <t>Bill Hornby</t>
  </si>
  <si>
    <t>Hartlepool Burn Road Harriers</t>
  </si>
  <si>
    <t>Grant Ramsden</t>
  </si>
  <si>
    <t>Richard Kirby</t>
  </si>
  <si>
    <t>Steven Newcombe</t>
  </si>
  <si>
    <t>Paul Andrews</t>
  </si>
  <si>
    <t>Cath Lee</t>
  </si>
  <si>
    <t>Philip McGuire</t>
  </si>
  <si>
    <t>Yosef Kuperman</t>
  </si>
  <si>
    <t>David Williams</t>
  </si>
  <si>
    <t>Ria Chaston</t>
  </si>
  <si>
    <t>Laura Irving</t>
  </si>
  <si>
    <t>Mavinder Chahal</t>
  </si>
  <si>
    <t>David Young</t>
  </si>
  <si>
    <t>Charles Hall</t>
  </si>
  <si>
    <t>David Lambert</t>
  </si>
  <si>
    <t>Stephen Taylor</t>
  </si>
  <si>
    <t>Chris Graham</t>
  </si>
  <si>
    <t>Andy Berwick</t>
  </si>
  <si>
    <t>Garry Walsh</t>
  </si>
  <si>
    <t>Lindsay Turnbull</t>
  </si>
  <si>
    <t>Jamie Harding</t>
  </si>
  <si>
    <t>Peter Collinson</t>
  </si>
  <si>
    <t>Alex Walker</t>
  </si>
  <si>
    <t>Steven Wade</t>
  </si>
  <si>
    <t>Matthew Pratt</t>
  </si>
  <si>
    <t>Mungai Wairia</t>
  </si>
  <si>
    <t>Willard Wright</t>
  </si>
  <si>
    <t>Noel Urwin</t>
  </si>
  <si>
    <t>Colin Greenwell</t>
  </si>
  <si>
    <t>Louise Bell</t>
  </si>
  <si>
    <t>Daniel Norris</t>
  </si>
  <si>
    <t>Paul Doney</t>
  </si>
  <si>
    <t>Elvet Striders</t>
  </si>
  <si>
    <t>Stuart Kelsey</t>
  </si>
  <si>
    <t>Roger Thomas</t>
  </si>
  <si>
    <t>John Stephens</t>
  </si>
  <si>
    <t>Iain Nicholson</t>
  </si>
  <si>
    <t xml:space="preserve">Stephen Sparke </t>
  </si>
  <si>
    <t>Tony Coleby</t>
  </si>
  <si>
    <t>Richard Pegg</t>
  </si>
  <si>
    <t>David Curran</t>
  </si>
  <si>
    <t>Michael Costello</t>
  </si>
  <si>
    <t>Alex Marshall</t>
  </si>
  <si>
    <t>Samuel Adler</t>
  </si>
  <si>
    <t>Paul Gray</t>
  </si>
  <si>
    <t>Charlotte Baston</t>
  </si>
  <si>
    <t>Michael Lewis</t>
  </si>
  <si>
    <t>Carlton Thompson</t>
  </si>
  <si>
    <t>Alan Dunning</t>
  </si>
  <si>
    <t>Stuart Dickson</t>
  </si>
  <si>
    <t>Dannii Whincup</t>
  </si>
  <si>
    <t>Lynne Cornell</t>
  </si>
  <si>
    <t>Tom Westgate</t>
  </si>
  <si>
    <t>Castle Tri</t>
  </si>
  <si>
    <t>David Legg</t>
  </si>
  <si>
    <t>David Newman</t>
  </si>
  <si>
    <t>Jesmond Joggers</t>
  </si>
  <si>
    <t>Christopher Oldfield</t>
  </si>
  <si>
    <t>Billy Shaw</t>
  </si>
  <si>
    <t>Clare Swift</t>
  </si>
  <si>
    <t>Carl Johnson</t>
  </si>
  <si>
    <t>Richard Winter</t>
  </si>
  <si>
    <t>David Swift</t>
  </si>
  <si>
    <t>Callum Terry</t>
  </si>
  <si>
    <t>Jason Long</t>
  </si>
  <si>
    <t>Nathan DallaRiva</t>
  </si>
  <si>
    <t>Lindsey Dickie</t>
  </si>
  <si>
    <t>Heidi Finlay</t>
  </si>
  <si>
    <t>Jacqueline Candlish</t>
  </si>
  <si>
    <t>Andy Gibson</t>
  </si>
  <si>
    <t>Simon Alison</t>
  </si>
  <si>
    <t>Patrick Price</t>
  </si>
  <si>
    <t>Newcastle Frontrunners</t>
  </si>
  <si>
    <t>Louise Barrow</t>
  </si>
  <si>
    <t>Edward White</t>
  </si>
  <si>
    <t>North East Veterans AC</t>
  </si>
  <si>
    <t>Paul J Taylor</t>
  </si>
  <si>
    <t>Simon Collerton</t>
  </si>
  <si>
    <t>David Robe</t>
  </si>
  <si>
    <t>Colin Winter</t>
  </si>
  <si>
    <t>James Winnifrith</t>
  </si>
  <si>
    <t>?</t>
  </si>
  <si>
    <t>David Cornish</t>
  </si>
  <si>
    <t>Gordon Hindson</t>
  </si>
  <si>
    <t>Helen Kipling</t>
  </si>
  <si>
    <t>George Williams</t>
  </si>
  <si>
    <t>Bob Najafi</t>
  </si>
  <si>
    <t>Stephanie Young</t>
  </si>
  <si>
    <t>Allen Mulliss</t>
  </si>
  <si>
    <t>Joshua Shrimpton-Dean</t>
  </si>
  <si>
    <t>Ian Spencer</t>
  </si>
  <si>
    <t>Sedgefield Harriers</t>
  </si>
  <si>
    <t>Chris Megarity</t>
  </si>
  <si>
    <t>Kate Birkenhead</t>
  </si>
  <si>
    <t>Ashington Hirst Running Club</t>
  </si>
  <si>
    <t>Conor MacLeod</t>
  </si>
  <si>
    <t>Emma Riley</t>
  </si>
  <si>
    <t>Graham Blackett</t>
  </si>
  <si>
    <t>Elizabeth Clark</t>
  </si>
  <si>
    <t>Val Baxter</t>
  </si>
  <si>
    <t>Alistair Murray</t>
  </si>
  <si>
    <t>Peter Graham</t>
  </si>
  <si>
    <t>Richard Jewers</t>
  </si>
  <si>
    <t>Louise Coultate</t>
  </si>
  <si>
    <t>Ian McKillop</t>
  </si>
  <si>
    <t>David Pace</t>
  </si>
  <si>
    <t>Graeme Florance</t>
  </si>
  <si>
    <t>Cath Young</t>
  </si>
  <si>
    <t>Michael Henderson</t>
  </si>
  <si>
    <t>Karen Paynter</t>
  </si>
  <si>
    <t>Jane Kirby</t>
  </si>
  <si>
    <t>Clare Walker</t>
  </si>
  <si>
    <t>Luisa DallaRiva</t>
  </si>
  <si>
    <t>Shaun Cowan</t>
  </si>
  <si>
    <t>David Rowe</t>
  </si>
  <si>
    <t>Stuart Smith</t>
  </si>
  <si>
    <t>Robert Clark</t>
  </si>
  <si>
    <t>Daniel Collerton</t>
  </si>
  <si>
    <t>Neil Douglass</t>
  </si>
  <si>
    <t>Louise Harrison</t>
  </si>
  <si>
    <t>Peter McCowie</t>
  </si>
  <si>
    <t>Jeff Bowe</t>
  </si>
  <si>
    <t>Linda Bulfin</t>
  </si>
  <si>
    <t>Steve Robert</t>
  </si>
  <si>
    <t>Jennifer Rees</t>
  </si>
  <si>
    <t>Leila Jolly</t>
  </si>
  <si>
    <t>Claire McConnell</t>
  </si>
  <si>
    <t>Paul Boyle</t>
  </si>
  <si>
    <t>Jacqueline Elliot</t>
  </si>
  <si>
    <t>Kim Firstbrook</t>
  </si>
  <si>
    <t>Claire Bright</t>
  </si>
  <si>
    <t>Beth Ramsden</t>
  </si>
  <si>
    <t>Ron Avery</t>
  </si>
  <si>
    <t>Sunderland Strollers</t>
  </si>
  <si>
    <t>Davey Gilroy</t>
  </si>
  <si>
    <t>Julie Goodwin</t>
  </si>
  <si>
    <t>Skegness &amp; District RC</t>
  </si>
  <si>
    <t>Ay Okpokam</t>
  </si>
  <si>
    <t>Kevin Adamson</t>
  </si>
  <si>
    <t>Nicola Matthews</t>
  </si>
  <si>
    <t>Heather Brown</t>
  </si>
  <si>
    <t>Laney Fitzpatrick</t>
  </si>
  <si>
    <t>Stephanie Peart</t>
  </si>
  <si>
    <t>Leah Lavery</t>
  </si>
  <si>
    <t>Marie Slack</t>
  </si>
  <si>
    <t>David Stanton</t>
  </si>
  <si>
    <t>Michael McKeough</t>
  </si>
  <si>
    <t>Stevie Wilkinson</t>
  </si>
  <si>
    <t>Vicky Parker</t>
  </si>
  <si>
    <t>Caroline Najafi</t>
  </si>
  <si>
    <t>Ray Oxley</t>
  </si>
  <si>
    <t>Mark Taylor</t>
  </si>
  <si>
    <t>Simon Godfrey</t>
  </si>
  <si>
    <t>Hayley Raithby</t>
  </si>
  <si>
    <t>Davina Lonsdale</t>
  </si>
  <si>
    <t>Ciara Tibbetts</t>
  </si>
  <si>
    <t>Debra Thompson</t>
  </si>
  <si>
    <t>David Hutton</t>
  </si>
  <si>
    <t>Nicola Barber</t>
  </si>
  <si>
    <t>Deborah Sayer</t>
  </si>
  <si>
    <t>Ben Pegman</t>
  </si>
  <si>
    <t>Joanne James</t>
  </si>
  <si>
    <t>Andrea Taylor</t>
  </si>
  <si>
    <t>Alison Hodges</t>
  </si>
  <si>
    <t>Brian Richardson</t>
  </si>
  <si>
    <t>Cheryl Smith</t>
  </si>
  <si>
    <t>Kate Taylor</t>
  </si>
  <si>
    <t>Jayne Freeman</t>
  </si>
  <si>
    <t>Elisabeth Gubb</t>
  </si>
  <si>
    <t>Irene Henderson</t>
  </si>
  <si>
    <t>Kate Craik</t>
  </si>
  <si>
    <t>Jennifer Thomson</t>
  </si>
  <si>
    <t>Rachael McCoy</t>
  </si>
  <si>
    <t>Sarah Bray</t>
  </si>
  <si>
    <t>Sophie Dennis</t>
  </si>
  <si>
    <t>Ros Lister</t>
  </si>
  <si>
    <t>Carl Bridgewood</t>
  </si>
  <si>
    <t>Rachel Young</t>
  </si>
  <si>
    <t>Christina Pringle</t>
  </si>
  <si>
    <t>John Ryan</t>
  </si>
  <si>
    <t>Lynne Barker</t>
  </si>
  <si>
    <t>Emma Crowley</t>
  </si>
  <si>
    <t>Jacqueline Dunn</t>
  </si>
  <si>
    <t>Sarah Wilson</t>
  </si>
  <si>
    <t>Gwen Smith</t>
  </si>
  <si>
    <t>Tracey Ross</t>
  </si>
  <si>
    <t>Tracey Horseman</t>
  </si>
  <si>
    <t>Sherrill Lamb</t>
  </si>
  <si>
    <t>Natalie Walters</t>
  </si>
  <si>
    <t>Dennis Patterson</t>
  </si>
  <si>
    <t>Gillian Ellin</t>
  </si>
  <si>
    <t>Rachel Carr</t>
  </si>
  <si>
    <t>Elizabeth Hayden</t>
  </si>
  <si>
    <t>Yvonne Walker</t>
  </si>
  <si>
    <t>Zara Fishwick</t>
  </si>
  <si>
    <t>Mandy Curtis</t>
  </si>
  <si>
    <t>Sheena Orkney</t>
  </si>
  <si>
    <t>Lisa Oliver</t>
  </si>
  <si>
    <t>George Routledge</t>
  </si>
  <si>
    <t>Catherine Scott</t>
  </si>
  <si>
    <t>Adam Jones</t>
  </si>
  <si>
    <t>Shona Gillespie</t>
  </si>
  <si>
    <t>David Barker</t>
  </si>
  <si>
    <t>DNS</t>
  </si>
  <si>
    <t>Lesley Chapman</t>
  </si>
  <si>
    <t>Julie Charlton</t>
  </si>
  <si>
    <t>Norman-John Clark</t>
  </si>
  <si>
    <t>Elizabeth Coleby</t>
  </si>
  <si>
    <t>Beth Collard</t>
  </si>
  <si>
    <t>Brian Egdell</t>
  </si>
  <si>
    <t>Joanne Evans</t>
  </si>
  <si>
    <t>Hedley Fletcher</t>
  </si>
  <si>
    <t>James Froment</t>
  </si>
  <si>
    <t>Jon Holden</t>
  </si>
  <si>
    <t>Andrew Hudson</t>
  </si>
  <si>
    <t>John James</t>
  </si>
  <si>
    <t>Helen Johnson</t>
  </si>
  <si>
    <t>Michelle Littlemore</t>
  </si>
  <si>
    <t>Kirsteen McCormick</t>
  </si>
  <si>
    <t>Vicki McPhee</t>
  </si>
  <si>
    <t>John O'Reilly</t>
  </si>
  <si>
    <t>Mike Parker</t>
  </si>
  <si>
    <t>Richard Shillinglaw</t>
  </si>
  <si>
    <t>Les Smith</t>
  </si>
  <si>
    <t>Tom Sproat</t>
  </si>
  <si>
    <t>Ian Waterhouse</t>
  </si>
  <si>
    <t>Carl Watson</t>
  </si>
  <si>
    <t>Steph Weather</t>
  </si>
  <si>
    <t>Kurt Heron</t>
  </si>
  <si>
    <t>No Result</t>
  </si>
  <si>
    <t>M Ref Dist</t>
  </si>
  <si>
    <t>F Ref Dist</t>
  </si>
  <si>
    <t>Pos.</t>
  </si>
  <si>
    <t>Bibno.</t>
  </si>
  <si>
    <t>Time </t>
  </si>
  <si>
    <t>Participant </t>
  </si>
  <si>
    <t>Category</t>
  </si>
  <si>
    <t>Club </t>
  </si>
  <si>
    <t>Start time</t>
  </si>
  <si>
    <t>Speed</t>
  </si>
  <si>
    <t>Pace</t>
  </si>
  <si>
    <t>M19-39</t>
  </si>
  <si>
    <t>Tynedale Harriers &amp; AC</t>
  </si>
  <si>
    <t>10.40 mph</t>
  </si>
  <si>
    <t>5:46 min/mile</t>
  </si>
  <si>
    <t>Ivan Newton</t>
  </si>
  <si>
    <t>M50-59</t>
  </si>
  <si>
    <t>9.17 mph</t>
  </si>
  <si>
    <t>6:32 min/mile</t>
  </si>
  <si>
    <t>F45-54</t>
  </si>
  <si>
    <t>Tynedale Harriers &amp; Ac</t>
  </si>
  <si>
    <t>7.21 mph</t>
  </si>
  <si>
    <t>8:19 min/mile</t>
  </si>
  <si>
    <t>FBlaydon</t>
  </si>
  <si>
    <t>9kmRoad</t>
  </si>
  <si>
    <t>MBlaydon</t>
  </si>
  <si>
    <t>Nick Wilson</t>
  </si>
  <si>
    <t>(M) 50-54</t>
  </si>
  <si>
    <t>Tynedale</t>
  </si>
  <si>
    <t>12.94 km/h</t>
  </si>
  <si>
    <t>4:38 min/km</t>
  </si>
  <si>
    <t>Morth</t>
  </si>
  <si>
    <t>52 362 Kirstie Anderson Tynedale Harriers F V45 40.37</t>
  </si>
  <si>
    <t>102 360 Maria Armstrong Tynedale Harriers F V40 45.02</t>
  </si>
  <si>
    <t>191 304 Dagmar Winter Tynedale Harriers F V55 58.07</t>
  </si>
  <si>
    <t>POS</t>
  </si>
  <si>
    <t>NAME</t>
  </si>
  <si>
    <t>CLUB</t>
  </si>
  <si>
    <t>RACE</t>
  </si>
  <si>
    <t>NUMBER</t>
  </si>
  <si>
    <t>GENDER</t>
  </si>
  <si>
    <t>CATEGORY</t>
  </si>
  <si>
    <t>GUN TIME</t>
  </si>
  <si>
    <t>CHIP TIME</t>
  </si>
  <si>
    <t>Senior</t>
  </si>
  <si>
    <t>Lisa Tang</t>
  </si>
  <si>
    <t>Timothy Griffiths</t>
  </si>
  <si>
    <t>V55</t>
  </si>
  <si>
    <t>Peter Davies</t>
  </si>
  <si>
    <t>V45</t>
  </si>
  <si>
    <t>Vincent Courtney</t>
  </si>
  <si>
    <t>V65</t>
  </si>
  <si>
    <t>Gavin Spickett</t>
  </si>
  <si>
    <t>V60</t>
  </si>
  <si>
    <t>Bernard</t>
  </si>
  <si>
    <t>Kivlehan</t>
  </si>
  <si>
    <t>Jeannie</t>
  </si>
  <si>
    <t>Brady</t>
  </si>
  <si>
    <t>Maria</t>
  </si>
  <si>
    <t>Steph</t>
  </si>
  <si>
    <t>Steve</t>
  </si>
  <si>
    <t>F50</t>
  </si>
  <si>
    <t>Age posn.</t>
  </si>
  <si>
    <t>Harriers</t>
  </si>
  <si>
    <t>&amp;</t>
  </si>
  <si>
    <t>AC</t>
  </si>
  <si>
    <t>Hexham Half Marathon</t>
  </si>
  <si>
    <t>No</t>
  </si>
  <si>
    <t>Peter Hearn</t>
  </si>
  <si>
    <t>TYNEDALE HARRIERS &amp; AC</t>
  </si>
  <si>
    <t>8.43 mph</t>
  </si>
  <si>
    <t>7:07 min/mile</t>
  </si>
  <si>
    <t>Maria Armstrong</t>
  </si>
  <si>
    <t>7.26 mph</t>
  </si>
  <si>
    <t>8:15 min/mile</t>
  </si>
  <si>
    <t>Susan Black</t>
  </si>
  <si>
    <t>6.46 mph</t>
  </si>
  <si>
    <t>9:17 min/mile</t>
  </si>
  <si>
    <t>Joanne Marsden</t>
  </si>
  <si>
    <t>6.35 mph</t>
  </si>
  <si>
    <t>9:27 min/mile</t>
  </si>
  <si>
    <t>Ian Brown</t>
  </si>
  <si>
    <t>5.81 mph</t>
  </si>
  <si>
    <t>10:19 min/mile</t>
  </si>
  <si>
    <t>Ian Gibson</t>
  </si>
  <si>
    <t>5.49 mph</t>
  </si>
  <si>
    <t>10:56 min/mile</t>
  </si>
  <si>
    <t>Hearne</t>
  </si>
  <si>
    <t>BIB</t>
  </si>
  <si>
    <t>Finish Time</t>
  </si>
  <si>
    <t>Gun/Chip</t>
  </si>
  <si>
    <t>Tynedale Harriers &amp; Athletic Club</t>
  </si>
  <si>
    <t xml:space="preserve">Ellen </t>
  </si>
  <si>
    <t>pratt</t>
  </si>
  <si>
    <t>max 10k</t>
  </si>
  <si>
    <t>max endurance</t>
  </si>
  <si>
    <t>max trail</t>
  </si>
  <si>
    <t>second max 10k</t>
  </si>
  <si>
    <t>second mad endurance</t>
  </si>
  <si>
    <t>second max trail</t>
  </si>
  <si>
    <t>Second max, max</t>
  </si>
  <si>
    <t>number of 10k</t>
  </si>
  <si>
    <t>number of endurance</t>
  </si>
  <si>
    <t>number of trail</t>
  </si>
  <si>
    <t>number of complete categories</t>
  </si>
  <si>
    <t>Prudhoe parkrun</t>
  </si>
  <si>
    <t>FCoastal</t>
  </si>
  <si>
    <t>MCoastal</t>
  </si>
  <si>
    <t>Coastal</t>
  </si>
  <si>
    <t>Bramp</t>
  </si>
  <si>
    <t>Ac</t>
  </si>
  <si>
    <t>Lloyd</t>
  </si>
  <si>
    <t>L40</t>
  </si>
  <si>
    <t>L60</t>
  </si>
  <si>
    <t xml:space="preserve">george </t>
  </si>
  <si>
    <t>m</t>
  </si>
  <si>
    <t>Seniors M60</t>
  </si>
  <si>
    <t>Michael Broadhurst</t>
  </si>
  <si>
    <t>w</t>
  </si>
  <si>
    <t>Seniors W40</t>
  </si>
  <si>
    <t>Paul Edwin</t>
  </si>
  <si>
    <t>Seniors M40</t>
  </si>
  <si>
    <t>Seniors W50</t>
  </si>
  <si>
    <t>Hilary Graham</t>
  </si>
  <si>
    <t>Seniors W60</t>
  </si>
  <si>
    <t>Bridget Broadhurst</t>
  </si>
  <si>
    <t>Lucia Ellman</t>
  </si>
  <si>
    <t>Lucia</t>
  </si>
  <si>
    <t>Counting categories</t>
  </si>
  <si>
    <t>Race No.</t>
  </si>
  <si>
    <t>First Surname</t>
  </si>
  <si>
    <t>Marc Fenwick</t>
  </si>
  <si>
    <t>Low Fell RC</t>
  </si>
  <si>
    <t>North Shields Poly</t>
  </si>
  <si>
    <t>Jack Brown</t>
  </si>
  <si>
    <t>Jarrow &amp; Hebburn AC</t>
  </si>
  <si>
    <t>Alnwick Harriers</t>
  </si>
  <si>
    <t>Bruce Crombie</t>
  </si>
  <si>
    <t>Past Chevy Winners</t>
  </si>
  <si>
    <t>Ian Charlton</t>
  </si>
  <si>
    <t>Phil Tickner</t>
  </si>
  <si>
    <t>Tynebridge Harriers</t>
  </si>
  <si>
    <t>Karen Robertson</t>
  </si>
  <si>
    <t>NFR</t>
  </si>
  <si>
    <t>Peter Grey</t>
  </si>
  <si>
    <t>Fraser Brown</t>
  </si>
  <si>
    <t>Michelle Thompson</t>
  </si>
  <si>
    <t>Jim Lillico</t>
  </si>
  <si>
    <t>Lisa Athey</t>
  </si>
  <si>
    <t>Emma Leggott</t>
  </si>
  <si>
    <t>Lisa Baston</t>
  </si>
  <si>
    <t>Samantha Crooks</t>
  </si>
  <si>
    <t>Ian Simon</t>
  </si>
  <si>
    <t>David Henderson</t>
  </si>
  <si>
    <t>Annabel Lillico</t>
  </si>
  <si>
    <t>Jo Powell</t>
  </si>
  <si>
    <t>Michael Bunn</t>
  </si>
  <si>
    <t>Catherine Eaton</t>
  </si>
  <si>
    <t>Craig Harmon</t>
  </si>
  <si>
    <t>Blyth RC</t>
  </si>
  <si>
    <t>Dave Bartrum</t>
  </si>
  <si>
    <t>Katie Maxwell</t>
  </si>
  <si>
    <t>Graeme Leathard</t>
  </si>
  <si>
    <t>Lucy Pritchard</t>
  </si>
  <si>
    <t>Gosforth Social Running</t>
  </si>
  <si>
    <t>Mark Shorting</t>
  </si>
  <si>
    <t>Graham Skirrow</t>
  </si>
  <si>
    <t>Neil Gow</t>
  </si>
  <si>
    <t>Sarah McAdam</t>
  </si>
  <si>
    <t>Portobello Road Runners</t>
  </si>
  <si>
    <t>Amanda Dickinson</t>
  </si>
  <si>
    <t>Justin Turner</t>
  </si>
  <si>
    <t>Derwent Valley RC</t>
  </si>
  <si>
    <t>Ian Stephenson</t>
  </si>
  <si>
    <t>arlotte Megan Baston</t>
  </si>
  <si>
    <t>Alastair Kidd</t>
  </si>
  <si>
    <t>Alan Lowthian</t>
  </si>
  <si>
    <t>Vicky Thompson</t>
  </si>
  <si>
    <t>Ashington Hirst RC</t>
  </si>
  <si>
    <t>Simonside Fell Race 2018 res</t>
  </si>
  <si>
    <t>ults</t>
  </si>
  <si>
    <t>Aiden Smith</t>
  </si>
  <si>
    <t>SM</t>
  </si>
  <si>
    <t>Hallamshire Harriers</t>
  </si>
  <si>
    <t>V50</t>
  </si>
  <si>
    <t xml:space="preserve">Andy Green </t>
  </si>
  <si>
    <t>Fran Bromley</t>
  </si>
  <si>
    <t>SF</t>
  </si>
  <si>
    <t>Buxton Ac</t>
  </si>
  <si>
    <t>Place Time</t>
  </si>
  <si>
    <t>Team</t>
  </si>
  <si>
    <t>Race Age Category</t>
  </si>
  <si>
    <t>min/mile</t>
  </si>
  <si>
    <t>Place</t>
  </si>
  <si>
    <t>1 1:05:44</t>
  </si>
  <si>
    <t>HANSON, Callum</t>
  </si>
  <si>
    <t>Pudsey &amp; Bramley AC</t>
  </si>
  <si>
    <t>Men - Senior</t>
  </si>
  <si>
    <t>2 1:05:57</t>
  </si>
  <si>
    <t>COX, Jonathan</t>
  </si>
  <si>
    <t>Eden Runners</t>
  </si>
  <si>
    <t>3 1:06:20</t>
  </si>
  <si>
    <t>FENWICK, Marc</t>
  </si>
  <si>
    <t>4 1:08:54</t>
  </si>
  <si>
    <t>WARD, Nic</t>
  </si>
  <si>
    <t>Northern Fells AC</t>
  </si>
  <si>
    <t>5 1:10:42</t>
  </si>
  <si>
    <t>ROBERTSON, Jevan</t>
  </si>
  <si>
    <t>6 1:10:45</t>
  </si>
  <si>
    <t>HETHERINGTON, Matthew</t>
  </si>
  <si>
    <t>Northumberland Fell Runners</t>
  </si>
  <si>
    <t>7 1:11:04</t>
  </si>
  <si>
    <t>HEATHCOTE, Ben</t>
  </si>
  <si>
    <t>8 1:12:27</t>
  </si>
  <si>
    <t>DONNEKY, John</t>
  </si>
  <si>
    <t>Derwentside AC</t>
  </si>
  <si>
    <t>9 1:12:50</t>
  </si>
  <si>
    <t>HEANEY, Jonathan</t>
  </si>
  <si>
    <t>Men - Veteran 40</t>
  </si>
  <si>
    <t>10 1:13:08</t>
  </si>
  <si>
    <t>CHERRY, Joe</t>
  </si>
  <si>
    <t>11 1:13:10</t>
  </si>
  <si>
    <t>WINTER, Chris</t>
  </si>
  <si>
    <t>12 1:13:22</t>
  </si>
  <si>
    <t>JACKSON-TAYLOR, Tom</t>
  </si>
  <si>
    <t>Team Newcastle Triathlon</t>
  </si>
  <si>
    <t>13 1:14:02</t>
  </si>
  <si>
    <t>SILLITO, Roger</t>
  </si>
  <si>
    <t>14 1:14:18</t>
  </si>
  <si>
    <t>GREEN, Andy</t>
  </si>
  <si>
    <t>Men Veteran 50</t>
  </si>
  <si>
    <t>15 1:14:51</t>
  </si>
  <si>
    <t>PILLING, Rob</t>
  </si>
  <si>
    <t>16 1:15:02</t>
  </si>
  <si>
    <t>LUMB, Michael</t>
  </si>
  <si>
    <t>Durham Fell Runners</t>
  </si>
  <si>
    <t>17 1:15:19</t>
  </si>
  <si>
    <t>PUGH, Steve</t>
  </si>
  <si>
    <t>18 1:15:44</t>
  </si>
  <si>
    <t>DONALDSON, Carl</t>
  </si>
  <si>
    <t>19 1:16:51</t>
  </si>
  <si>
    <t>SPOOR, Joe</t>
  </si>
  <si>
    <t>Achille Ratti CC</t>
  </si>
  <si>
    <t>20 1:17:05</t>
  </si>
  <si>
    <t>HOLT, Emma</t>
  </si>
  <si>
    <t>Women - Senior</t>
  </si>
  <si>
    <t>21 1:17:11</t>
  </si>
  <si>
    <t>WALKER, Matthew</t>
  </si>
  <si>
    <t>22 1:18:03</t>
  </si>
  <si>
    <t>CRELLIN, Joseph</t>
  </si>
  <si>
    <t>23 1:18:35</t>
  </si>
  <si>
    <t>RICHARDSON, Danny</t>
  </si>
  <si>
    <t>24 1:18:36</t>
  </si>
  <si>
    <t>SNOWBALL, Mark</t>
  </si>
  <si>
    <t>25 1:18:39</t>
  </si>
  <si>
    <t>IRELAND, Stephen</t>
  </si>
  <si>
    <t>26 1:18:41</t>
  </si>
  <si>
    <t>BANKS, Paul</t>
  </si>
  <si>
    <t>27 1:18:51</t>
  </si>
  <si>
    <t>LEWIS-DALE, Graham</t>
  </si>
  <si>
    <t>28 1:18:57</t>
  </si>
  <si>
    <t>KENNEDY, Thomas</t>
  </si>
  <si>
    <t>29 1:19:25</t>
  </si>
  <si>
    <t>WILSON, Martin</t>
  </si>
  <si>
    <t>30 1:19:43</t>
  </si>
  <si>
    <t>BARKER, Peter</t>
  </si>
  <si>
    <t>31 1:19:45</t>
  </si>
  <si>
    <t>HARRISON, Paul</t>
  </si>
  <si>
    <t>32 1:19:51</t>
  </si>
  <si>
    <t>PARTRIDGE, Jamie</t>
  </si>
  <si>
    <t>33 1:20:00</t>
  </si>
  <si>
    <t>TAIT, Lee</t>
  </si>
  <si>
    <t>34 1:20:12</t>
  </si>
  <si>
    <t>TANG, Lisa</t>
  </si>
  <si>
    <t>35 1:20:25</t>
  </si>
  <si>
    <t>DANIELS, David</t>
  </si>
  <si>
    <t>36 1:20:43</t>
  </si>
  <si>
    <t>DAVIES, Claire</t>
  </si>
  <si>
    <t>37 1:21:18</t>
  </si>
  <si>
    <t>RODDIS, James</t>
  </si>
  <si>
    <t>38 1:21:43</t>
  </si>
  <si>
    <t>SHORT, Kenny</t>
  </si>
  <si>
    <t>Teviotdale</t>
  </si>
  <si>
    <t>39 1:22:11</t>
  </si>
  <si>
    <t>HARTIS, Dave</t>
  </si>
  <si>
    <t>40 1:22:13</t>
  </si>
  <si>
    <t>TOLLIT, John</t>
  </si>
  <si>
    <t>41 1:22:16</t>
  </si>
  <si>
    <t>FAWCETT, Rich</t>
  </si>
  <si>
    <t>42 1:22:23</t>
  </si>
  <si>
    <t>GAINSBOROUGH, Francis</t>
  </si>
  <si>
    <t>43 1:22:24</t>
  </si>
  <si>
    <t>KANE, Michael</t>
  </si>
  <si>
    <t>44 1:22:29</t>
  </si>
  <si>
    <t>CLANCY, Mairi</t>
  </si>
  <si>
    <t>45 1:22:37</t>
  </si>
  <si>
    <t>WEST, Christopher</t>
  </si>
  <si>
    <t>46 1:23:08</t>
  </si>
  <si>
    <t>EARLE, Rob</t>
  </si>
  <si>
    <t>47 1:23:19</t>
  </si>
  <si>
    <t>DZIEWECZYNSKI, Michal</t>
  </si>
  <si>
    <t>48 1:23:39</t>
  </si>
  <si>
    <t>GREEN, Phil</t>
  </si>
  <si>
    <t>49 1:23:55</t>
  </si>
  <si>
    <t>PARSONS, Simon</t>
  </si>
  <si>
    <t>50 1:24:01</t>
  </si>
  <si>
    <t>METCALFE, Dawn</t>
  </si>
  <si>
    <t>Derwent Valley Trail Runners</t>
  </si>
  <si>
    <t>Women - Veteran 40</t>
  </si>
  <si>
    <t>51 1:24:02</t>
  </si>
  <si>
    <t>PEARSON, Graham</t>
  </si>
  <si>
    <t>52 1:24:28</t>
  </si>
  <si>
    <t>ROBERTSON, Karen</t>
  </si>
  <si>
    <t>53 1:24:31</t>
  </si>
  <si>
    <t>COULSON, Richard</t>
  </si>
  <si>
    <t>54 1:24:48</t>
  </si>
  <si>
    <t>WALKER, David</t>
  </si>
  <si>
    <t>55 1:25:01</t>
  </si>
  <si>
    <t>GILBERT, Thomas</t>
  </si>
  <si>
    <t>56 1:25:12</t>
  </si>
  <si>
    <t>LLOYD, Will</t>
  </si>
  <si>
    <t>57 1:25:13</t>
  </si>
  <si>
    <t>PACE, Molly</t>
  </si>
  <si>
    <t>Jesmond</t>
  </si>
  <si>
    <t>58 1:25:22</t>
  </si>
  <si>
    <t>HALL, Andrew</t>
  </si>
  <si>
    <t>59 1:25:23</t>
  </si>
  <si>
    <t>RHODES, Dan</t>
  </si>
  <si>
    <t>60 1:25:23</t>
  </si>
  <si>
    <t>GRAY, John</t>
  </si>
  <si>
    <t>Darlington H &amp; AC</t>
  </si>
  <si>
    <t>61 1:25:39</t>
  </si>
  <si>
    <t>MORRIS, Neil</t>
  </si>
  <si>
    <t>62 1:25:42</t>
  </si>
  <si>
    <t>JOHNSON, Lawrence</t>
  </si>
  <si>
    <t>63 1:25:47</t>
  </si>
  <si>
    <t>HOLMBACK, Peter</t>
  </si>
  <si>
    <t>Blyth running club</t>
  </si>
  <si>
    <t>64 1:25:52</t>
  </si>
  <si>
    <t>CONDER, Richard</t>
  </si>
  <si>
    <t>65 1:25:53</t>
  </si>
  <si>
    <t>BAXTER, Ian</t>
  </si>
  <si>
    <t>66 1:26:05</t>
  </si>
  <si>
    <t>EGGETT, Chris</t>
  </si>
  <si>
    <t>67 1:26:10</t>
  </si>
  <si>
    <t>RAINE, Mark</t>
  </si>
  <si>
    <t>68 1:26:20</t>
  </si>
  <si>
    <t>WADE, Danny</t>
  </si>
  <si>
    <t>69 1:26:22</t>
  </si>
  <si>
    <t>WALTON, Ian</t>
  </si>
  <si>
    <t>70 1:26:54</t>
  </si>
  <si>
    <t>HEALY, Sam</t>
  </si>
  <si>
    <t>North Yorkshire Moors AC</t>
  </si>
  <si>
    <t>71 1:26:57</t>
  </si>
  <si>
    <t>ROBINSON, James</t>
  </si>
  <si>
    <t>72 1:27:01</t>
  </si>
  <si>
    <t>VINCENT, Rachel</t>
  </si>
  <si>
    <t>73 1:27:10</t>
  </si>
  <si>
    <t>POYNTER, Rachel</t>
  </si>
  <si>
    <t>74 1:27:35</t>
  </si>
  <si>
    <t>SANDERCOCK, Andrew</t>
  </si>
  <si>
    <t>North Leeds FR</t>
  </si>
  <si>
    <t>75 1:27:49</t>
  </si>
  <si>
    <t>FIELDEN, Dave</t>
  </si>
  <si>
    <t>76 1:27:51</t>
  </si>
  <si>
    <t>HARRIS, Grant</t>
  </si>
  <si>
    <t>77 1:28:09</t>
  </si>
  <si>
    <t>NICHOLSON, George</t>
  </si>
  <si>
    <t>78 1:28:33</t>
  </si>
  <si>
    <t>WALL, Jason</t>
  </si>
  <si>
    <t>79 1:28:44</t>
  </si>
  <si>
    <t>GIBSON, David</t>
  </si>
  <si>
    <t>Esk Valley Fell Club</t>
  </si>
  <si>
    <t>80 1:28:47</t>
  </si>
  <si>
    <t>SHEKLETON, Florence</t>
  </si>
  <si>
    <t>81 1:29:08</t>
  </si>
  <si>
    <t>THIRKELL, Robert</t>
  </si>
  <si>
    <t>82 1:29:13</t>
  </si>
  <si>
    <t>DICKINSON-DEANE, Russell</t>
  </si>
  <si>
    <t>83 1:29:21</t>
  </si>
  <si>
    <t>MCPARTLAN, Dave</t>
  </si>
  <si>
    <t>84 1:29:27</t>
  </si>
  <si>
    <t>GOURLEY, Aaron</t>
  </si>
  <si>
    <t>85 1:29:36</t>
  </si>
  <si>
    <t>THOMPSON, Vikki</t>
  </si>
  <si>
    <t>Ross County AC</t>
  </si>
  <si>
    <t>86 1:29:41</t>
  </si>
  <si>
    <t>CARDEN, Richard</t>
  </si>
  <si>
    <t>87 1:29:47</t>
  </si>
  <si>
    <t>EARLE, Elizabeth</t>
  </si>
  <si>
    <t>88 1:29:49</t>
  </si>
  <si>
    <t>WALTON, Mil</t>
  </si>
  <si>
    <t>89 1:29:51</t>
  </si>
  <si>
    <t>DRUMMOND, Lee</t>
  </si>
  <si>
    <t>90 1:30:06</t>
  </si>
  <si>
    <t>MASON, Thomas</t>
  </si>
  <si>
    <t>Men - Veteran 60+</t>
  </si>
  <si>
    <t>91 1:30:09</t>
  </si>
  <si>
    <t>THOMPSON, Ben</t>
  </si>
  <si>
    <t>92 1:30:24</t>
  </si>
  <si>
    <t>MASON, Gary</t>
  </si>
  <si>
    <t>93 1:30:38</t>
  </si>
  <si>
    <t>STEWART, Tim</t>
  </si>
  <si>
    <t>94 1:30:39</t>
  </si>
  <si>
    <t>ANKERS, Bryan</t>
  </si>
  <si>
    <t>95 1:31:11</t>
  </si>
  <si>
    <t>SCARLETT, Jennifer</t>
  </si>
  <si>
    <t>96 1:31:26</t>
  </si>
  <si>
    <t>RIDLEY, James</t>
  </si>
  <si>
    <t>Durham Fell runners</t>
  </si>
  <si>
    <t>97 1:31:32</t>
  </si>
  <si>
    <t>WHITE, David</t>
  </si>
  <si>
    <t>Helm Hill Runners</t>
  </si>
  <si>
    <t>98 1:31:33</t>
  </si>
  <si>
    <t>AUDREY, Kathleen</t>
  </si>
  <si>
    <t>Women - Veteran 50</t>
  </si>
  <si>
    <t>99 1:31:50</t>
  </si>
  <si>
    <t>LUMB, Steve</t>
  </si>
  <si>
    <t>100 1:32:14</t>
  </si>
  <si>
    <t>GLENDINNING, Michael</t>
  </si>
  <si>
    <t>101 1:32:31</t>
  </si>
  <si>
    <t>WHITE, Martin</t>
  </si>
  <si>
    <t>102 1:32:32</t>
  </si>
  <si>
    <t>BRIGGS, Jane</t>
  </si>
  <si>
    <t>103 1:32:40</t>
  </si>
  <si>
    <t>WATTS, Susy</t>
  </si>
  <si>
    <t>104 1:32:54</t>
  </si>
  <si>
    <t>LOWE, Kate</t>
  </si>
  <si>
    <t>105 1:32:59</t>
  </si>
  <si>
    <t>GOODFELLOW, Kelly</t>
  </si>
  <si>
    <t>106 1:33:01</t>
  </si>
  <si>
    <t>SCOTT, Michael</t>
  </si>
  <si>
    <t>107 1:33:04</t>
  </si>
  <si>
    <t>HART, Adam</t>
  </si>
  <si>
    <t>108 1:33:38</t>
  </si>
  <si>
    <t>LYDALL, David</t>
  </si>
  <si>
    <t>109 1:33:53</t>
  </si>
  <si>
    <t>MCQUADE, Richard</t>
  </si>
  <si>
    <t>110 1:34:02</t>
  </si>
  <si>
    <t>LAIGHT, Scott</t>
  </si>
  <si>
    <t>111 1:34:10</t>
  </si>
  <si>
    <t>PEARSE, Andrew</t>
  </si>
  <si>
    <t>112 1:34:12</t>
  </si>
  <si>
    <t>PEAT, Edward</t>
  </si>
  <si>
    <t>113 1:34:13</t>
  </si>
  <si>
    <t>DORNAN, Wayne</t>
  </si>
  <si>
    <t>114 1:34:14</t>
  </si>
  <si>
    <t>STEVEN, Mike</t>
  </si>
  <si>
    <t>115 1:34:21</t>
  </si>
  <si>
    <t>KIVLEHAN, Bernard</t>
  </si>
  <si>
    <t>116 1:34:22</t>
  </si>
  <si>
    <t>EATON, Catherine</t>
  </si>
  <si>
    <t>117 1:34:41</t>
  </si>
  <si>
    <t>THOMPSON, Alan</t>
  </si>
  <si>
    <t>118 1:34:54</t>
  </si>
  <si>
    <t>TANSER, Steve</t>
  </si>
  <si>
    <t>119 1:35:04</t>
  </si>
  <si>
    <t>CARRER, Francesco</t>
  </si>
  <si>
    <t>120 1:35:08</t>
  </si>
  <si>
    <t>SEALE, Dan</t>
  </si>
  <si>
    <t>121 1:35:15</t>
  </si>
  <si>
    <t>MASON, Nina</t>
  </si>
  <si>
    <t>122 1:35:19</t>
  </si>
  <si>
    <t>CURRIE, Roddy</t>
  </si>
  <si>
    <t>123 1:35:50</t>
  </si>
  <si>
    <t>SLACK, Richard</t>
  </si>
  <si>
    <t>124 1:35:52</t>
  </si>
  <si>
    <t>CAVILL, Les</t>
  </si>
  <si>
    <t>125 1:36:06</t>
  </si>
  <si>
    <t>MATTHEWS, Claire</t>
  </si>
  <si>
    <t>126 1:36:12</t>
  </si>
  <si>
    <t>BOWEN, Sarah</t>
  </si>
  <si>
    <t>127 1:36:34</t>
  </si>
  <si>
    <t>JOHNSTON, Philip</t>
  </si>
  <si>
    <t>128 1:36:49</t>
  </si>
  <si>
    <t>RICHARDSON, Neal</t>
  </si>
  <si>
    <t>129 1:36:53</t>
  </si>
  <si>
    <t>CLAPP, Jim</t>
  </si>
  <si>
    <t>130 1:37:09</t>
  </si>
  <si>
    <t>STUDLEY, Gary</t>
  </si>
  <si>
    <t>131 1:37:18</t>
  </si>
  <si>
    <t>JEFFERSON, Simon</t>
  </si>
  <si>
    <t>132 1:37:25</t>
  </si>
  <si>
    <t>HARLING, Toby</t>
  </si>
  <si>
    <t>DH runners</t>
  </si>
  <si>
    <t>133 1:37:46</t>
  </si>
  <si>
    <t>FOREMAN, Ella</t>
  </si>
  <si>
    <t>134 1:37:53</t>
  </si>
  <si>
    <t>HALE, Andrew</t>
  </si>
  <si>
    <t>135 1:38:02</t>
  </si>
  <si>
    <t>TAYLOR, Liam</t>
  </si>
  <si>
    <t>136 1:38:03</t>
  </si>
  <si>
    <t>CUTLER, Jane</t>
  </si>
  <si>
    <t>137 1:38:03</t>
  </si>
  <si>
    <t>CUTLER, Shaun</t>
  </si>
  <si>
    <t>138 1:38:46</t>
  </si>
  <si>
    <t>DYSON, James</t>
  </si>
  <si>
    <t>139 1:39:00</t>
  </si>
  <si>
    <t>CAVILL, Gwenda</t>
  </si>
  <si>
    <t>140 1:39:15</t>
  </si>
  <si>
    <t>PINDER, Graham</t>
  </si>
  <si>
    <t>Sun City Tri</t>
  </si>
  <si>
    <t>141 1:39:28</t>
  </si>
  <si>
    <t>SOUTHBY, Ian</t>
  </si>
  <si>
    <t>142 1:39:53</t>
  </si>
  <si>
    <t>KUZNESOF, Adam</t>
  </si>
  <si>
    <t>143 1:40:20</t>
  </si>
  <si>
    <t>DUNCAN, Andrew</t>
  </si>
  <si>
    <t>144 1:40:51</t>
  </si>
  <si>
    <t>CERVENAK, Carol</t>
  </si>
  <si>
    <t>145 1:40:57</t>
  </si>
  <si>
    <t>RIDLEY, Marie-Louise</t>
  </si>
  <si>
    <t>146 1:41:00</t>
  </si>
  <si>
    <t>ROBERTS, Richard</t>
  </si>
  <si>
    <t>147 1:41:12</t>
  </si>
  <si>
    <t>CRAMB, Suzy</t>
  </si>
  <si>
    <t>148 1:42:06</t>
  </si>
  <si>
    <t>TUNSTALL, Denise</t>
  </si>
  <si>
    <t>149 1:42:16</t>
  </si>
  <si>
    <t>ROBERTS, Georgia</t>
  </si>
  <si>
    <t>150 1:42:17</t>
  </si>
  <si>
    <t>NIKOLICH, Barney</t>
  </si>
  <si>
    <t>151 1:42:35</t>
  </si>
  <si>
    <t>CURRY, Alan</t>
  </si>
  <si>
    <t>152 1:42:43</t>
  </si>
  <si>
    <t>BROADHURST, Michael</t>
  </si>
  <si>
    <t>153 1:42:46</t>
  </si>
  <si>
    <t>ADAMSON, Joanne</t>
  </si>
  <si>
    <t>154 1:43:03</t>
  </si>
  <si>
    <t>YOUNG, Anthony</t>
  </si>
  <si>
    <t>Ilford AC</t>
  </si>
  <si>
    <t>155 1:43:08</t>
  </si>
  <si>
    <t>LATHAM, Mark</t>
  </si>
  <si>
    <t>156 1:43:13</t>
  </si>
  <si>
    <t>PARRY, Huw</t>
  </si>
  <si>
    <t>157 1:43:54</t>
  </si>
  <si>
    <t>GILBERT, Nicholas</t>
  </si>
  <si>
    <t>158 1:43:58</t>
  </si>
  <si>
    <t>NORMAN, Claire</t>
  </si>
  <si>
    <t>159 1:44:13</t>
  </si>
  <si>
    <t>WANN, Chris</t>
  </si>
  <si>
    <t>160 1:45:05</t>
  </si>
  <si>
    <t>WHITLER, Alan</t>
  </si>
  <si>
    <t>161 1:45:38</t>
  </si>
  <si>
    <t>SMITH, Linda</t>
  </si>
  <si>
    <t>162 1:45:45</t>
  </si>
  <si>
    <t>POTTINGER, Rebecca</t>
  </si>
  <si>
    <t>163 1:46:11</t>
  </si>
  <si>
    <t>BLACK, Susan</t>
  </si>
  <si>
    <t>164 1:47:31</t>
  </si>
  <si>
    <t>BRIGHT, Simon</t>
  </si>
  <si>
    <t>165 1:47:37</t>
  </si>
  <si>
    <t>LEWIS, James</t>
  </si>
  <si>
    <t>166 1:47:37</t>
  </si>
  <si>
    <t>LEWIS, Caroline</t>
  </si>
  <si>
    <t>167 1:47:52</t>
  </si>
  <si>
    <t>SCARLETT, Alan</t>
  </si>
  <si>
    <t>168 1:47:58</t>
  </si>
  <si>
    <t>WHITE, James</t>
  </si>
  <si>
    <t>169 1:48:07</t>
  </si>
  <si>
    <t>WALTON, Graeme</t>
  </si>
  <si>
    <t>170 1:48:29</t>
  </si>
  <si>
    <t>MAGRATH, Clare</t>
  </si>
  <si>
    <t>171 1:48:37</t>
  </si>
  <si>
    <t>MATTHEWS, Tim</t>
  </si>
  <si>
    <t>172 1:48:49</t>
  </si>
  <si>
    <t>BENSON, Andrea</t>
  </si>
  <si>
    <t>173 1:49:15</t>
  </si>
  <si>
    <t>HARDING, Julie</t>
  </si>
  <si>
    <t>174 1:49:24</t>
  </si>
  <si>
    <t>BOLDEN, Lynn</t>
  </si>
  <si>
    <t>175 1:49:37</t>
  </si>
  <si>
    <t>GRAHAM, Sally</t>
  </si>
  <si>
    <t>176 1:50:31</t>
  </si>
  <si>
    <t>SINGLETON, Karen</t>
  </si>
  <si>
    <t>177 1:50:32</t>
  </si>
  <si>
    <t>FENWICK, Iain</t>
  </si>
  <si>
    <t>Blyth Harriers</t>
  </si>
  <si>
    <t>178 1:50:39</t>
  </si>
  <si>
    <t>FONT, Alex</t>
  </si>
  <si>
    <t>179 1:50:39</t>
  </si>
  <si>
    <t>SHARP, Suzanne</t>
  </si>
  <si>
    <t>180 1:50:53</t>
  </si>
  <si>
    <t>RUSSELL, Mark</t>
  </si>
  <si>
    <t>181 1:50:58</t>
  </si>
  <si>
    <t>CARRUTHERS, Justine</t>
  </si>
  <si>
    <t>182 1:51:04</t>
  </si>
  <si>
    <t>WOOD, Mike</t>
  </si>
  <si>
    <t>183 1:51:10</t>
  </si>
  <si>
    <t>DEUTSCH, Beth</t>
  </si>
  <si>
    <t>184 1:52:50</t>
  </si>
  <si>
    <t>STEPHENSON, Ian</t>
  </si>
  <si>
    <t>185 1:52:51</t>
  </si>
  <si>
    <t>TAYLOR, Kevin</t>
  </si>
  <si>
    <t>186 1:53:04</t>
  </si>
  <si>
    <t>HARRIS, Shane</t>
  </si>
  <si>
    <t>187 1:53:21</t>
  </si>
  <si>
    <t>MARTIN, Suzanne</t>
  </si>
  <si>
    <t>188 1:54:53</t>
  </si>
  <si>
    <t>HOPKINS, Tony</t>
  </si>
  <si>
    <t>189 1:54:57</t>
  </si>
  <si>
    <t>GRAY, Liz</t>
  </si>
  <si>
    <t>190 1:54:59</t>
  </si>
  <si>
    <t>BURNS, Paul</t>
  </si>
  <si>
    <t>191 1:55:01</t>
  </si>
  <si>
    <t>GARTSIDE, Sarah</t>
  </si>
  <si>
    <t>Gosforth harriers</t>
  </si>
  <si>
    <t>192 1:55:11</t>
  </si>
  <si>
    <t>GRAY, Claire</t>
  </si>
  <si>
    <t>NEMC</t>
  </si>
  <si>
    <t>193 1:55:12</t>
  </si>
  <si>
    <t>GRAY, Paul</t>
  </si>
  <si>
    <t>194 1:55:21</t>
  </si>
  <si>
    <t>PATTISON, Gary</t>
  </si>
  <si>
    <t>195 1:55:22</t>
  </si>
  <si>
    <t>SMITH, Guy</t>
  </si>
  <si>
    <t>196 1:56:16</t>
  </si>
  <si>
    <t>SCHOFIELD, Helen</t>
  </si>
  <si>
    <t>Stamford Striders</t>
  </si>
  <si>
    <t>197 1:56:50</t>
  </si>
  <si>
    <t>IRVING, Lisa</t>
  </si>
  <si>
    <t>198 1:57:25</t>
  </si>
  <si>
    <t>BELL, Gillian</t>
  </si>
  <si>
    <t>199 1:57:53</t>
  </si>
  <si>
    <t>COOK, Julie</t>
  </si>
  <si>
    <t>200 1:57:55</t>
  </si>
  <si>
    <t>HENDERSON, Douglas</t>
  </si>
  <si>
    <t>201 1:58:08</t>
  </si>
  <si>
    <t>BRERETON, Nick</t>
  </si>
  <si>
    <t>202 1:59:54</t>
  </si>
  <si>
    <t>AGNEW, Paul</t>
  </si>
  <si>
    <t>203 2:00:20</t>
  </si>
  <si>
    <t>NEWSON, Natasha</t>
  </si>
  <si>
    <t>204 2:01:55</t>
  </si>
  <si>
    <t>FIRSTBROOK, Kim</t>
  </si>
  <si>
    <t>Women - Veteran 60+</t>
  </si>
  <si>
    <t>205 2:03:37</t>
  </si>
  <si>
    <t>DELANEY, Sarah</t>
  </si>
  <si>
    <t>206 2:03:38</t>
  </si>
  <si>
    <t>WOOD, Rachel</t>
  </si>
  <si>
    <t>207 2:03:52</t>
  </si>
  <si>
    <t>TAYLOR, Amanda</t>
  </si>
  <si>
    <t>Crook &amp; District AC</t>
  </si>
  <si>
    <t>208 2:04:12</t>
  </si>
  <si>
    <t>RILEY, Karen</t>
  </si>
  <si>
    <t>209 2:04:41</t>
  </si>
  <si>
    <t>FOSTER, Angela</t>
  </si>
  <si>
    <t>210 2:05:41</t>
  </si>
  <si>
    <t>HALBRON, Alison</t>
  </si>
  <si>
    <t>211 2:06:05</t>
  </si>
  <si>
    <t>BONE, Alan</t>
  </si>
  <si>
    <t>212 2:06:39</t>
  </si>
  <si>
    <t>DAVIS, Kim</t>
  </si>
  <si>
    <t>213 2:09:37</t>
  </si>
  <si>
    <t>BAXTER, Frances</t>
  </si>
  <si>
    <t>214 2:14:12</t>
  </si>
  <si>
    <t>BILLIS, Caroline</t>
  </si>
  <si>
    <t>215 2:14:38</t>
  </si>
  <si>
    <t>GOODFELLOW, Anthony</t>
  </si>
  <si>
    <t>216 2:17:20</t>
  </si>
  <si>
    <t>MASEFIELD, Abi</t>
  </si>
  <si>
    <t>217 2:20:28</t>
  </si>
  <si>
    <t>CAMPBELL, Natalie</t>
  </si>
  <si>
    <t>218 2:20:28</t>
  </si>
  <si>
    <t>MARTIN, Aisling</t>
  </si>
  <si>
    <t>219 2:21:31</t>
  </si>
  <si>
    <t>SAINT, Teresa</t>
  </si>
  <si>
    <t>220 2:21:43</t>
  </si>
  <si>
    <t>SHAW, Hilary</t>
  </si>
  <si>
    <t>221 2:23:47</t>
  </si>
  <si>
    <t>STOREY, Karen</t>
  </si>
  <si>
    <t>222 2:23:48</t>
  </si>
  <si>
    <t>STEWART, Karen</t>
  </si>
  <si>
    <t>Second Max available?</t>
  </si>
  <si>
    <t>Yorkshire</t>
  </si>
  <si>
    <t>Dark Skies</t>
  </si>
  <si>
    <t>London</t>
  </si>
  <si>
    <t>Edinburgh</t>
  </si>
  <si>
    <t>SEN</t>
  </si>
  <si>
    <t>V35</t>
  </si>
  <si>
    <t>PB</t>
  </si>
  <si>
    <t>Clayton le Moors</t>
  </si>
  <si>
    <t>W</t>
  </si>
  <si>
    <t>SB</t>
  </si>
  <si>
    <t>Alnwick</t>
  </si>
  <si>
    <t>V40</t>
  </si>
  <si>
    <t>Heaton</t>
  </si>
  <si>
    <t>Cumberland AC</t>
  </si>
  <si>
    <t>Border Harriers &amp; AC</t>
  </si>
  <si>
    <t>Redcar</t>
  </si>
  <si>
    <t>Allen Valley Striders</t>
  </si>
  <si>
    <t>Allen Valley</t>
  </si>
  <si>
    <t>Wallsend</t>
  </si>
  <si>
    <t>Trail Running Association</t>
  </si>
  <si>
    <t>Washington Running Club</t>
  </si>
  <si>
    <t>Brighton Phoenix</t>
  </si>
  <si>
    <t>Sutton-in-Ashfield</t>
  </si>
  <si>
    <t>Gosforth</t>
  </si>
  <si>
    <t>Nidd Valley</t>
  </si>
  <si>
    <t>Cambridge TC/St Radegund</t>
  </si>
  <si>
    <t>Swaledale</t>
  </si>
  <si>
    <t>Morpeth</t>
  </si>
  <si>
    <t>Stocksfield</t>
  </si>
  <si>
    <t>Todmorden</t>
  </si>
  <si>
    <t>Bromsgrove &amp; Redditch</t>
  </si>
  <si>
    <t>Blyth</t>
  </si>
  <si>
    <t>Ponteland</t>
  </si>
  <si>
    <t>Malvern</t>
  </si>
  <si>
    <t>North East Vets</t>
  </si>
  <si>
    <t>Durham</t>
  </si>
  <si>
    <t>Birstall</t>
  </si>
  <si>
    <t>Claremont</t>
  </si>
  <si>
    <t>12 in 12</t>
  </si>
  <si>
    <t>Concordia</t>
  </si>
  <si>
    <t>Craven Energy/Keighley &amp; Craven</t>
  </si>
  <si>
    <t>Run Peterlee</t>
  </si>
  <si>
    <t>Elvet</t>
  </si>
  <si>
    <t>Derwent Valley</t>
  </si>
  <si>
    <t>Whitchurch</t>
  </si>
  <si>
    <t>North York Moors</t>
  </si>
  <si>
    <t>Tattenhall</t>
  </si>
  <si>
    <t>Steel City</t>
  </si>
  <si>
    <t>Durham/Durham Triathlon Club/Netherlands</t>
  </si>
  <si>
    <t>Fetch Everyone</t>
  </si>
  <si>
    <t>Seaford</t>
  </si>
  <si>
    <t>Tyne Bridge</t>
  </si>
  <si>
    <t>Longstanton Limpers</t>
  </si>
  <si>
    <t>Vegan</t>
  </si>
  <si>
    <t>V70</t>
  </si>
  <si>
    <t>Teesdale</t>
  </si>
  <si>
    <t>Quakers</t>
  </si>
  <si>
    <t>U23</t>
  </si>
  <si>
    <t>Lymm</t>
  </si>
  <si>
    <t>Knowsley Harriers</t>
  </si>
  <si>
    <t>Wyatt</t>
  </si>
  <si>
    <t>Graeme</t>
  </si>
  <si>
    <t>Turner</t>
  </si>
  <si>
    <t>MacDonald</t>
  </si>
  <si>
    <t>Foggon</t>
  </si>
  <si>
    <t>Cockett</t>
  </si>
  <si>
    <t>Shane</t>
  </si>
  <si>
    <t>Stobbart</t>
  </si>
  <si>
    <t>Stuart</t>
  </si>
  <si>
    <t>King</t>
  </si>
  <si>
    <t>Taylorson </t>
  </si>
  <si>
    <t>Stefano</t>
  </si>
  <si>
    <t>Danieli</t>
  </si>
  <si>
    <t>Hurlbutt</t>
  </si>
  <si>
    <t>McIntyre</t>
  </si>
  <si>
    <t>Ruth</t>
  </si>
  <si>
    <t>Joe</t>
  </si>
  <si>
    <t>Colligan </t>
  </si>
  <si>
    <t>Thomason</t>
  </si>
  <si>
    <t>Peaker</t>
  </si>
  <si>
    <t>Willoughby</t>
  </si>
  <si>
    <t>Veitch</t>
  </si>
  <si>
    <t>McAuley</t>
  </si>
  <si>
    <t>Hodson</t>
  </si>
  <si>
    <t>Brockway</t>
  </si>
  <si>
    <t>Horbury</t>
  </si>
  <si>
    <t>Dave</t>
  </si>
  <si>
    <t>Dale</t>
  </si>
  <si>
    <t>Ed</t>
  </si>
  <si>
    <t>Plager</t>
  </si>
  <si>
    <t>Davy </t>
  </si>
  <si>
    <t>Errick</t>
  </si>
  <si>
    <t>Clare</t>
  </si>
  <si>
    <t>Hansford</t>
  </si>
  <si>
    <t>Rawling</t>
  </si>
  <si>
    <t>McCormack</t>
  </si>
  <si>
    <t>Cain</t>
  </si>
  <si>
    <t>Bacon</t>
  </si>
  <si>
    <t>Buckley </t>
  </si>
  <si>
    <t>Conboy</t>
  </si>
  <si>
    <t>Tim</t>
  </si>
  <si>
    <t>Porter</t>
  </si>
  <si>
    <t>Vipond</t>
  </si>
  <si>
    <t>Fincham</t>
  </si>
  <si>
    <t>Mason</t>
  </si>
  <si>
    <t>Lawry</t>
  </si>
  <si>
    <t>Ventress </t>
  </si>
  <si>
    <t>Knill</t>
  </si>
  <si>
    <t>Yarnold</t>
  </si>
  <si>
    <t>Harrison</t>
  </si>
  <si>
    <t>Natalie</t>
  </si>
  <si>
    <t>Ormerod</t>
  </si>
  <si>
    <t>McGarry </t>
  </si>
  <si>
    <t>Abbi</t>
  </si>
  <si>
    <t>Horrocks</t>
  </si>
  <si>
    <t>Ely</t>
  </si>
  <si>
    <t>clark</t>
  </si>
  <si>
    <t>Fana</t>
  </si>
  <si>
    <t>Batuecas</t>
  </si>
  <si>
    <t>Nicholas</t>
  </si>
  <si>
    <t>murgatroyd</t>
  </si>
  <si>
    <t>Simon</t>
  </si>
  <si>
    <t>Bright</t>
  </si>
  <si>
    <t>Ward</t>
  </si>
  <si>
    <t>Brydon</t>
  </si>
  <si>
    <t>Moyse</t>
  </si>
  <si>
    <t>Joanna</t>
  </si>
  <si>
    <t>Fullman</t>
  </si>
  <si>
    <t>Hattie</t>
  </si>
  <si>
    <t>Barnes</t>
  </si>
  <si>
    <t>Faulkner</t>
  </si>
  <si>
    <t>Gareth</t>
  </si>
  <si>
    <t>Banks</t>
  </si>
  <si>
    <t>lawton</t>
  </si>
  <si>
    <t>Vic</t>
  </si>
  <si>
    <t>Burgess </t>
  </si>
  <si>
    <t>Greaves</t>
  </si>
  <si>
    <t>Coid</t>
  </si>
  <si>
    <t>Howey</t>
  </si>
  <si>
    <t>Rachael</t>
  </si>
  <si>
    <t>Hardman</t>
  </si>
  <si>
    <t>Kerstin</t>
  </si>
  <si>
    <t>Heckelsmueller</t>
  </si>
  <si>
    <t>Holborow</t>
  </si>
  <si>
    <t>Jenkins</t>
  </si>
  <si>
    <t>Alejandro</t>
  </si>
  <si>
    <t>Neyeloff</t>
  </si>
  <si>
    <t>Nigel</t>
  </si>
  <si>
    <t>Howitt</t>
  </si>
  <si>
    <t>Hedley</t>
  </si>
  <si>
    <t>Marc</t>
  </si>
  <si>
    <t>Haley</t>
  </si>
  <si>
    <t>Nicole</t>
  </si>
  <si>
    <t>Rein</t>
  </si>
  <si>
    <t>GARY</t>
  </si>
  <si>
    <t>HORNSBY</t>
  </si>
  <si>
    <t>Maximiliano</t>
  </si>
  <si>
    <t>Caceres</t>
  </si>
  <si>
    <t>Brown </t>
  </si>
  <si>
    <t>Kinnell</t>
  </si>
  <si>
    <t>Phillip</t>
  </si>
  <si>
    <t>Pollen</t>
  </si>
  <si>
    <t>Langley</t>
  </si>
  <si>
    <t>Hull </t>
  </si>
  <si>
    <t>Jenny</t>
  </si>
  <si>
    <t>Friend</t>
  </si>
  <si>
    <t>Hudson</t>
  </si>
  <si>
    <t>Jeremy</t>
  </si>
  <si>
    <t>Killen</t>
  </si>
  <si>
    <t>Downes</t>
  </si>
  <si>
    <t>Sian</t>
  </si>
  <si>
    <t>Dempster</t>
  </si>
  <si>
    <t>Tabitha</t>
  </si>
  <si>
    <t>Dudeney</t>
  </si>
  <si>
    <t>Colton</t>
  </si>
  <si>
    <t>Ken</t>
  </si>
  <si>
    <t>Thorpe</t>
  </si>
  <si>
    <t>Buchanan</t>
  </si>
  <si>
    <t>Caroline</t>
  </si>
  <si>
    <t>Haworth</t>
  </si>
  <si>
    <t>Enskat</t>
  </si>
  <si>
    <t>Haiselden</t>
  </si>
  <si>
    <t>Dann</t>
  </si>
  <si>
    <t>Colin</t>
  </si>
  <si>
    <t>Rimmer</t>
  </si>
  <si>
    <t>Tracy</t>
  </si>
  <si>
    <t>Hogg</t>
  </si>
  <si>
    <t>Nina</t>
  </si>
  <si>
    <t>Jensen</t>
  </si>
  <si>
    <t>Ann</t>
  </si>
  <si>
    <t>Newman</t>
  </si>
  <si>
    <t>Gemma</t>
  </si>
  <si>
    <t>Connor</t>
  </si>
  <si>
    <t>Kieran</t>
  </si>
  <si>
    <t>Conway</t>
  </si>
  <si>
    <t>Moffett </t>
  </si>
  <si>
    <t>Middleton</t>
  </si>
  <si>
    <t>Allen</t>
  </si>
  <si>
    <t>Minto</t>
  </si>
  <si>
    <t>Jones</t>
  </si>
  <si>
    <t>Hockley</t>
  </si>
  <si>
    <t>Togwell</t>
  </si>
  <si>
    <t>Price</t>
  </si>
  <si>
    <t>McMillan</t>
  </si>
  <si>
    <t>Sharron</t>
  </si>
  <si>
    <t>Myers</t>
  </si>
  <si>
    <t>Collinson</t>
  </si>
  <si>
    <t>Alison</t>
  </si>
  <si>
    <t>Jilly</t>
  </si>
  <si>
    <t>Doyle</t>
  </si>
  <si>
    <t>Justin</t>
  </si>
  <si>
    <t>Heath</t>
  </si>
  <si>
    <t>Howe</t>
  </si>
  <si>
    <t>Welsh</t>
  </si>
  <si>
    <t>Sarah</t>
  </si>
  <si>
    <t>Melville</t>
  </si>
  <si>
    <t>Lawson</t>
  </si>
  <si>
    <t>Emma</t>
  </si>
  <si>
    <t>Mcgee</t>
  </si>
  <si>
    <t>Stephen</t>
  </si>
  <si>
    <t>Pennington</t>
  </si>
  <si>
    <t>Marshall </t>
  </si>
  <si>
    <t>Nikki</t>
  </si>
  <si>
    <t>Una</t>
  </si>
  <si>
    <t>McGahern</t>
  </si>
  <si>
    <t>Rostron</t>
  </si>
  <si>
    <t>Featherstone</t>
  </si>
  <si>
    <t>Pete</t>
  </si>
  <si>
    <t>Majer</t>
  </si>
  <si>
    <t>Portergill</t>
  </si>
  <si>
    <t>Crellin</t>
  </si>
  <si>
    <t>Dickerson</t>
  </si>
  <si>
    <t>Chilton</t>
  </si>
  <si>
    <t>Eden</t>
  </si>
  <si>
    <t>hewitt</t>
  </si>
  <si>
    <t>Orla</t>
  </si>
  <si>
    <t>Dunne</t>
  </si>
  <si>
    <t>Cole</t>
  </si>
  <si>
    <t>Vikki</t>
  </si>
  <si>
    <t>Booth</t>
  </si>
  <si>
    <t>Katie</t>
  </si>
  <si>
    <t>Kotryna</t>
  </si>
  <si>
    <t>Navickaite</t>
  </si>
  <si>
    <t>Wiltshire</t>
  </si>
  <si>
    <t>Jim</t>
  </si>
  <si>
    <t>Shields</t>
  </si>
  <si>
    <t>Lynn</t>
  </si>
  <si>
    <t>Kennedy</t>
  </si>
  <si>
    <t>McElroy</t>
  </si>
  <si>
    <t>Frances</t>
  </si>
  <si>
    <t>Naylor</t>
  </si>
  <si>
    <t>Femke</t>
  </si>
  <si>
    <t>Nauschutz</t>
  </si>
  <si>
    <t>Jeff</t>
  </si>
  <si>
    <t>Vicki</t>
  </si>
  <si>
    <t>Kennedy </t>
  </si>
  <si>
    <t>Hiller</t>
  </si>
  <si>
    <t>New</t>
  </si>
  <si>
    <t>Tracey</t>
  </si>
  <si>
    <t>Bristoll</t>
  </si>
  <si>
    <t>Annie</t>
  </si>
  <si>
    <t>Apple</t>
  </si>
  <si>
    <t>Mariza</t>
  </si>
  <si>
    <t>Fraser</t>
  </si>
  <si>
    <t>Geraldine</t>
  </si>
  <si>
    <t>Honeyman</t>
  </si>
  <si>
    <t>Leatham</t>
  </si>
  <si>
    <t>Mathew</t>
  </si>
  <si>
    <t>Pritchard</t>
  </si>
  <si>
    <t>Frater</t>
  </si>
  <si>
    <t>Charteries</t>
  </si>
  <si>
    <t>Tonia</t>
  </si>
  <si>
    <t>Pringle</t>
  </si>
  <si>
    <t>Michele</t>
  </si>
  <si>
    <t>Forman</t>
  </si>
  <si>
    <t>Yuan</t>
  </si>
  <si>
    <t>Cheng</t>
  </si>
  <si>
    <t>Enright</t>
  </si>
  <si>
    <t>Gallagher</t>
  </si>
  <si>
    <t>Hopkins</t>
  </si>
  <si>
    <t>Sandra</t>
  </si>
  <si>
    <t>Haydn</t>
  </si>
  <si>
    <t>Richards</t>
  </si>
  <si>
    <t>McDonnell</t>
  </si>
  <si>
    <t>Glenn</t>
  </si>
  <si>
    <t>Smethurst</t>
  </si>
  <si>
    <t>Jason</t>
  </si>
  <si>
    <t>Darby</t>
  </si>
  <si>
    <t>Sharples</t>
  </si>
  <si>
    <t>Lorna</t>
  </si>
  <si>
    <t>Clement</t>
  </si>
  <si>
    <t>Wendy</t>
  </si>
  <si>
    <t>Crosby</t>
  </si>
  <si>
    <t>George</t>
  </si>
  <si>
    <t>Danso</t>
  </si>
  <si>
    <t>Brownwood</t>
  </si>
  <si>
    <t>Amy</t>
  </si>
  <si>
    <t>Dickson</t>
  </si>
  <si>
    <t>Jo</t>
  </si>
  <si>
    <t>Morrissey</t>
  </si>
  <si>
    <t>Thurm</t>
  </si>
  <si>
    <t>Diana</t>
  </si>
  <si>
    <t>Lord</t>
  </si>
  <si>
    <t>Patterson</t>
  </si>
  <si>
    <t>Marcela</t>
  </si>
  <si>
    <t>Reyes</t>
  </si>
  <si>
    <t>Otaiza</t>
  </si>
  <si>
    <t>Skye</t>
  </si>
  <si>
    <t>Archer</t>
  </si>
  <si>
    <t>Jackie</t>
  </si>
  <si>
    <t>Johnson</t>
  </si>
  <si>
    <t>Parsons</t>
  </si>
  <si>
    <t>Montgomery</t>
  </si>
  <si>
    <t>Jiayan</t>
  </si>
  <si>
    <t>Cao</t>
  </si>
  <si>
    <t>Irving</t>
  </si>
  <si>
    <t>Francesca</t>
  </si>
  <si>
    <t>Balon</t>
  </si>
  <si>
    <t>McDermott </t>
  </si>
  <si>
    <t>Robin</t>
  </si>
  <si>
    <t>Wearing</t>
  </si>
  <si>
    <t>Jennifer</t>
  </si>
  <si>
    <t>Knight </t>
  </si>
  <si>
    <t>Christine</t>
  </si>
  <si>
    <t>Ho</t>
  </si>
  <si>
    <t>cook</t>
  </si>
  <si>
    <t>Xueyuan</t>
  </si>
  <si>
    <t>wang</t>
  </si>
  <si>
    <t>Simmen</t>
  </si>
  <si>
    <t>Calvin</t>
  </si>
  <si>
    <t>Clay</t>
  </si>
  <si>
    <t>Goddard</t>
  </si>
  <si>
    <t>Travis</t>
  </si>
  <si>
    <t>Footitt</t>
  </si>
  <si>
    <t>Fowle</t>
  </si>
  <si>
    <t>Gerring</t>
  </si>
  <si>
    <t>Thomson</t>
  </si>
  <si>
    <t>Lazar</t>
  </si>
  <si>
    <t>Cooksey</t>
  </si>
  <si>
    <t>La</t>
  </si>
  <si>
    <t>Rooy</t>
  </si>
  <si>
    <t>Rickard</t>
  </si>
  <si>
    <t>Knight</t>
  </si>
  <si>
    <t>Longley-Cook</t>
  </si>
  <si>
    <t>Dot</t>
  </si>
  <si>
    <t>Torbet</t>
  </si>
  <si>
    <t>Siobhan</t>
  </si>
  <si>
    <t>Oneil</t>
  </si>
  <si>
    <t>Markland</t>
  </si>
  <si>
    <t>Stinton</t>
  </si>
  <si>
    <t>Dove</t>
  </si>
  <si>
    <t>Debra</t>
  </si>
  <si>
    <t>Willgoss</t>
  </si>
  <si>
    <t>Jiaqin</t>
  </si>
  <si>
    <t>Chen</t>
  </si>
  <si>
    <t>Age at end of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</si>
</sst>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[$-F400]h:mm:ss\ AM/PM"/>
    <numFmt numFmtId="166" formatCode="hh:mm:ss;@"/>
    <numFmt numFmtId="167" formatCode="dd\-mmm\-yyyy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333333"/>
      <name val="Arial"/>
      <family val="2"/>
    </font>
    <font>
      <sz val="14"/>
      <color rgb="FF333333"/>
      <name val="Arial"/>
      <family val="2"/>
    </font>
    <font>
      <sz val="11"/>
      <color rgb="FF333333"/>
      <name val="Arial"/>
      <family val="2"/>
    </font>
    <font>
      <sz val="8"/>
      <color rgb="FF555555"/>
      <name val="Trebuchet MS"/>
      <family val="2"/>
    </font>
    <font>
      <sz val="8"/>
      <color rgb="FF337AB7"/>
      <name val="Trebuchet MS"/>
      <family val="2"/>
    </font>
    <font>
      <sz val="11"/>
      <color rgb="FF2C2C2C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8.5"/>
      <color rgb="FF000000"/>
      <name val="Times New Roman"/>
      <family val="1"/>
    </font>
    <font>
      <sz val="8"/>
      <color rgb="FF000000"/>
      <name val="Times New Roman"/>
      <family val="1"/>
    </font>
    <font>
      <sz val="9"/>
      <color rgb="FF000000"/>
      <name val="Arial"/>
      <family val="2"/>
    </font>
    <font>
      <sz val="13"/>
      <color rgb="FF2D2D3C"/>
      <name val="Arial"/>
      <family val="2"/>
    </font>
    <font>
      <sz val="1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CC3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rgb="FFDDDDDD"/>
      </top>
      <bottom/>
      <diagonal/>
    </border>
    <border>
      <left style="thin">
        <color rgb="FF000000"/>
      </left>
      <right style="thin">
        <color rgb="FF000000"/>
      </right>
      <top style="medium">
        <color rgb="FFDDDDDD"/>
      </top>
      <bottom style="thin">
        <color rgb="FF000000"/>
      </bottom>
      <diagonal/>
    </border>
    <border>
      <left/>
      <right/>
      <top/>
      <bottom style="medium">
        <color rgb="FFDDDDDD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/>
    <xf numFmtId="0" fontId="5" fillId="0" borderId="0"/>
    <xf numFmtId="9" fontId="2" fillId="0" borderId="0" applyFont="0" applyFill="0" applyBorder="0" applyAlignment="0" applyProtection="0"/>
    <xf numFmtId="0" fontId="4" fillId="0" borderId="0"/>
    <xf numFmtId="0" fontId="1" fillId="0" borderId="0"/>
  </cellStyleXfs>
  <cellXfs count="169">
    <xf numFmtId="0" fontId="0" fillId="0" borderId="0" xfId="0"/>
    <xf numFmtId="0" fontId="4" fillId="0" borderId="0" xfId="0" applyFont="1"/>
    <xf numFmtId="2" fontId="0" fillId="0" borderId="0" xfId="0" applyNumberFormat="1"/>
    <xf numFmtId="0" fontId="5" fillId="0" borderId="0" xfId="2"/>
    <xf numFmtId="0" fontId="6" fillId="0" borderId="0" xfId="1"/>
    <xf numFmtId="0" fontId="7" fillId="0" borderId="0" xfId="1" applyFont="1"/>
    <xf numFmtId="0" fontId="4" fillId="2" borderId="0" xfId="0" applyFont="1" applyFill="1"/>
    <xf numFmtId="0" fontId="0" fillId="3" borderId="0" xfId="0" applyFill="1"/>
    <xf numFmtId="21" fontId="0" fillId="3" borderId="0" xfId="0" applyNumberFormat="1" applyFill="1"/>
    <xf numFmtId="166" fontId="0" fillId="0" borderId="0" xfId="0" applyNumberFormat="1"/>
    <xf numFmtId="0" fontId="8" fillId="0" borderId="0" xfId="0" applyFont="1"/>
    <xf numFmtId="166" fontId="8" fillId="0" borderId="0" xfId="0" applyNumberFormat="1" applyFont="1"/>
    <xf numFmtId="0" fontId="0" fillId="0" borderId="0" xfId="0" applyAlignment="1">
      <alignment wrapText="1"/>
    </xf>
    <xf numFmtId="14" fontId="0" fillId="0" borderId="0" xfId="0" applyNumberFormat="1"/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6" fontId="4" fillId="0" borderId="0" xfId="0" applyNumberFormat="1" applyFont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2" fontId="0" fillId="0" borderId="0" xfId="0" applyNumberFormat="1" applyFill="1"/>
    <xf numFmtId="21" fontId="0" fillId="0" borderId="0" xfId="0" applyNumberFormat="1" applyFill="1"/>
    <xf numFmtId="0" fontId="4" fillId="0" borderId="0" xfId="0" applyFont="1" applyFill="1"/>
    <xf numFmtId="1" fontId="0" fillId="0" borderId="0" xfId="0" applyNumberFormat="1" applyFill="1"/>
    <xf numFmtId="164" fontId="0" fillId="0" borderId="0" xfId="3" applyNumberFormat="1" applyFont="1" applyFill="1"/>
    <xf numFmtId="165" fontId="8" fillId="0" borderId="0" xfId="0" applyNumberFormat="1" applyFont="1"/>
    <xf numFmtId="0" fontId="4" fillId="3" borderId="0" xfId="0" applyFont="1" applyFill="1"/>
    <xf numFmtId="166" fontId="0" fillId="3" borderId="0" xfId="0" applyNumberFormat="1" applyFill="1"/>
    <xf numFmtId="0" fontId="4" fillId="0" borderId="0" xfId="4"/>
    <xf numFmtId="167" fontId="4" fillId="0" borderId="0" xfId="4" applyNumberFormat="1"/>
    <xf numFmtId="0" fontId="8" fillId="0" borderId="1" xfId="4" applyFont="1" applyBorder="1"/>
    <xf numFmtId="0" fontId="4" fillId="0" borderId="0" xfId="0" applyFont="1" applyAlignment="1">
      <alignment wrapText="1"/>
    </xf>
    <xf numFmtId="14" fontId="0" fillId="3" borderId="0" xfId="0" applyNumberFormat="1" applyFill="1"/>
    <xf numFmtId="2" fontId="0" fillId="2" borderId="0" xfId="0" applyNumberFormat="1" applyFill="1"/>
    <xf numFmtId="2" fontId="0" fillId="3" borderId="0" xfId="0" applyNumberFormat="1" applyFill="1"/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21" fontId="0" fillId="0" borderId="0" xfId="0" applyNumberFormat="1"/>
    <xf numFmtId="21" fontId="11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21" fontId="9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1" fontId="4" fillId="0" borderId="0" xfId="4" applyNumberFormat="1"/>
    <xf numFmtId="0" fontId="12" fillId="0" borderId="0" xfId="0" applyFont="1"/>
    <xf numFmtId="0" fontId="13" fillId="0" borderId="0" xfId="0" applyFont="1"/>
    <xf numFmtId="46" fontId="13" fillId="0" borderId="0" xfId="0" applyNumberFormat="1" applyFont="1"/>
    <xf numFmtId="21" fontId="13" fillId="0" borderId="0" xfId="0" applyNumberFormat="1" applyFont="1"/>
    <xf numFmtId="0" fontId="2" fillId="0" borderId="0" xfId="0" applyFont="1"/>
    <xf numFmtId="20" fontId="13" fillId="0" borderId="0" xfId="0" applyNumberFormat="1" applyFont="1"/>
    <xf numFmtId="0" fontId="1" fillId="0" borderId="8" xfId="5" applyBorder="1"/>
    <xf numFmtId="21" fontId="1" fillId="0" borderId="8" xfId="5" applyNumberFormat="1" applyBorder="1"/>
    <xf numFmtId="0" fontId="1" fillId="0" borderId="8" xfId="5" applyBorder="1"/>
    <xf numFmtId="0" fontId="8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0" fillId="0" borderId="9" xfId="0" applyBorder="1"/>
    <xf numFmtId="0" fontId="0" fillId="0" borderId="0" xfId="0" applyBorder="1"/>
    <xf numFmtId="2" fontId="0" fillId="0" borderId="0" xfId="0" applyNumberFormat="1" applyBorder="1"/>
    <xf numFmtId="46" fontId="0" fillId="0" borderId="0" xfId="0" applyNumberFormat="1" applyBorder="1"/>
    <xf numFmtId="21" fontId="0" fillId="0" borderId="0" xfId="0" applyNumberFormat="1" applyBorder="1"/>
    <xf numFmtId="0" fontId="4" fillId="0" borderId="0" xfId="0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 wrapText="1"/>
    </xf>
    <xf numFmtId="46" fontId="4" fillId="0" borderId="0" xfId="0" applyNumberFormat="1" applyFont="1" applyBorder="1" applyAlignment="1">
      <alignment vertical="center" wrapText="1"/>
    </xf>
    <xf numFmtId="21" fontId="4" fillId="0" borderId="0" xfId="0" applyNumberFormat="1" applyFont="1" applyBorder="1" applyAlignment="1">
      <alignment vertical="center" wrapText="1"/>
    </xf>
    <xf numFmtId="0" fontId="0" fillId="0" borderId="10" xfId="0" applyBorder="1"/>
    <xf numFmtId="0" fontId="4" fillId="0" borderId="10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2" fontId="0" fillId="0" borderId="0" xfId="0" applyNumberFormat="1" applyFill="1" applyBorder="1"/>
    <xf numFmtId="46" fontId="4" fillId="0" borderId="9" xfId="0" applyNumberFormat="1" applyFont="1" applyBorder="1" applyAlignment="1">
      <alignment horizontal="center" vertical="center" wrapText="1"/>
    </xf>
    <xf numFmtId="46" fontId="4" fillId="0" borderId="0" xfId="0" applyNumberFormat="1" applyFont="1" applyBorder="1" applyAlignment="1">
      <alignment horizontal="center" vertical="center" wrapText="1"/>
    </xf>
    <xf numFmtId="0" fontId="14" fillId="6" borderId="11" xfId="0" applyFont="1" applyFill="1" applyBorder="1" applyAlignment="1">
      <alignment vertical="top" wrapText="1"/>
    </xf>
    <xf numFmtId="21" fontId="14" fillId="6" borderId="11" xfId="0" applyNumberFormat="1" applyFont="1" applyFill="1" applyBorder="1" applyAlignment="1">
      <alignment vertical="top" wrapText="1"/>
    </xf>
    <xf numFmtId="0" fontId="6" fillId="6" borderId="11" xfId="1" applyFill="1" applyBorder="1" applyAlignment="1">
      <alignment vertical="top" wrapText="1"/>
    </xf>
    <xf numFmtId="0" fontId="6" fillId="7" borderId="12" xfId="1" applyFill="1" applyBorder="1" applyAlignment="1">
      <alignment horizontal="left" vertical="top" wrapText="1"/>
    </xf>
    <xf numFmtId="21" fontId="15" fillId="6" borderId="11" xfId="0" applyNumberFormat="1" applyFont="1" applyFill="1" applyBorder="1" applyAlignment="1">
      <alignment vertical="top" wrapText="1"/>
    </xf>
    <xf numFmtId="0" fontId="16" fillId="6" borderId="11" xfId="0" applyFont="1" applyFill="1" applyBorder="1" applyAlignment="1">
      <alignment vertical="top" wrapText="1"/>
    </xf>
    <xf numFmtId="21" fontId="15" fillId="7" borderId="11" xfId="0" applyNumberFormat="1" applyFont="1" applyFill="1" applyBorder="1" applyAlignment="1">
      <alignment vertical="top" wrapText="1"/>
    </xf>
    <xf numFmtId="0" fontId="16" fillId="7" borderId="11" xfId="0" applyFont="1" applyFill="1" applyBorder="1" applyAlignment="1">
      <alignment vertical="top" wrapText="1"/>
    </xf>
    <xf numFmtId="0" fontId="4" fillId="0" borderId="9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0" xfId="0" applyBorder="1" applyAlignment="1">
      <alignment wrapText="1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1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46" fontId="0" fillId="0" borderId="0" xfId="0" applyNumberFormat="1"/>
    <xf numFmtId="0" fontId="0" fillId="6" borderId="0" xfId="0" applyFill="1"/>
    <xf numFmtId="0" fontId="17" fillId="6" borderId="13" xfId="0" applyFont="1" applyFill="1" applyBorder="1" applyAlignment="1">
      <alignment horizontal="left" vertical="center" wrapText="1"/>
    </xf>
    <xf numFmtId="46" fontId="17" fillId="6" borderId="13" xfId="0" applyNumberFormat="1" applyFont="1" applyFill="1" applyBorder="1" applyAlignment="1">
      <alignment horizontal="left" vertical="center" wrapText="1"/>
    </xf>
    <xf numFmtId="0" fontId="17" fillId="6" borderId="13" xfId="0" applyFont="1" applyFill="1" applyBorder="1" applyAlignment="1">
      <alignment vertical="center" wrapText="1"/>
    </xf>
    <xf numFmtId="0" fontId="17" fillId="6" borderId="13" xfId="0" applyFont="1" applyFill="1" applyBorder="1" applyAlignment="1">
      <alignment horizontal="left" vertical="center" wrapText="1" indent="1"/>
    </xf>
    <xf numFmtId="0" fontId="17" fillId="8" borderId="13" xfId="0" applyFont="1" applyFill="1" applyBorder="1" applyAlignment="1">
      <alignment horizontal="left" vertical="center" wrapText="1" indent="1"/>
    </xf>
    <xf numFmtId="0" fontId="17" fillId="8" borderId="13" xfId="0" applyFont="1" applyFill="1" applyBorder="1" applyAlignment="1">
      <alignment horizontal="left" vertical="center" wrapText="1"/>
    </xf>
    <xf numFmtId="46" fontId="17" fillId="8" borderId="13" xfId="0" applyNumberFormat="1" applyFont="1" applyFill="1" applyBorder="1" applyAlignment="1">
      <alignment horizontal="left" vertical="center" wrapText="1"/>
    </xf>
    <xf numFmtId="0" fontId="17" fillId="8" borderId="13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 indent="4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21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left" vertical="center" wrapText="1" indent="4"/>
    </xf>
    <xf numFmtId="0" fontId="11" fillId="0" borderId="0" xfId="0" applyFont="1" applyAlignment="1">
      <alignment horizontal="left" vertical="center" wrapText="1" indent="5"/>
    </xf>
    <xf numFmtId="0" fontId="11" fillId="0" borderId="0" xfId="0" applyFont="1" applyAlignment="1">
      <alignment horizontal="left" vertical="center" wrapText="1" indent="3"/>
    </xf>
    <xf numFmtId="0" fontId="11" fillId="0" borderId="0" xfId="0" applyFont="1" applyAlignment="1">
      <alignment horizontal="left" vertical="center" wrapText="1" indent="2"/>
    </xf>
    <xf numFmtId="0" fontId="11" fillId="0" borderId="0" xfId="0" applyFont="1" applyAlignment="1">
      <alignment horizontal="justify" vertical="center" wrapText="1"/>
    </xf>
    <xf numFmtId="0" fontId="18" fillId="0" borderId="14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9" fillId="0" borderId="17" xfId="0" applyFont="1" applyBorder="1" applyAlignment="1">
      <alignment horizontal="right" vertical="center" wrapText="1"/>
    </xf>
    <xf numFmtId="0" fontId="19" fillId="2" borderId="16" xfId="0" applyFont="1" applyFill="1" applyBorder="1" applyAlignment="1">
      <alignment vertical="center" wrapText="1"/>
    </xf>
    <xf numFmtId="0" fontId="19" fillId="2" borderId="17" xfId="0" applyFont="1" applyFill="1" applyBorder="1" applyAlignment="1">
      <alignment vertical="center" wrapText="1"/>
    </xf>
    <xf numFmtId="0" fontId="19" fillId="2" borderId="17" xfId="0" applyFont="1" applyFill="1" applyBorder="1" applyAlignment="1">
      <alignment horizontal="right" vertical="center" wrapText="1"/>
    </xf>
    <xf numFmtId="0" fontId="20" fillId="0" borderId="18" xfId="0" applyFont="1" applyBorder="1" applyAlignment="1">
      <alignment vertical="center" wrapText="1"/>
    </xf>
    <xf numFmtId="0" fontId="20" fillId="0" borderId="18" xfId="0" applyFont="1" applyBorder="1" applyAlignment="1">
      <alignment horizontal="justify" vertical="center" wrapText="1"/>
    </xf>
    <xf numFmtId="0" fontId="21" fillId="0" borderId="18" xfId="0" applyFont="1" applyBorder="1" applyAlignment="1">
      <alignment vertical="center" wrapText="1"/>
    </xf>
    <xf numFmtId="47" fontId="21" fillId="0" borderId="18" xfId="0" applyNumberFormat="1" applyFont="1" applyBorder="1" applyAlignment="1">
      <alignment vertical="center" wrapText="1"/>
    </xf>
    <xf numFmtId="0" fontId="21" fillId="0" borderId="18" xfId="0" applyFont="1" applyBorder="1" applyAlignment="1">
      <alignment horizontal="right" vertical="center" wrapText="1"/>
    </xf>
    <xf numFmtId="0" fontId="21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vertical="center" wrapText="1"/>
    </xf>
    <xf numFmtId="0" fontId="2" fillId="0" borderId="0" xfId="0" applyFont="1" applyBorder="1"/>
    <xf numFmtId="21" fontId="22" fillId="0" borderId="0" xfId="0" applyNumberFormat="1" applyFont="1"/>
    <xf numFmtId="46" fontId="22" fillId="0" borderId="0" xfId="0" applyNumberFormat="1" applyFont="1"/>
    <xf numFmtId="46" fontId="4" fillId="0" borderId="9" xfId="0" applyNumberFormat="1" applyFont="1" applyBorder="1" applyAlignment="1">
      <alignment horizontal="center" vertical="center" wrapText="1"/>
    </xf>
    <xf numFmtId="46" fontId="4" fillId="0" borderId="0" xfId="0" applyNumberFormat="1" applyFont="1" applyBorder="1" applyAlignment="1">
      <alignment horizontal="center" vertical="center" wrapText="1"/>
    </xf>
    <xf numFmtId="46" fontId="23" fillId="0" borderId="0" xfId="0" applyNumberFormat="1" applyFont="1"/>
    <xf numFmtId="21" fontId="23" fillId="0" borderId="0" xfId="0" applyNumberFormat="1" applyFont="1"/>
    <xf numFmtId="21" fontId="24" fillId="0" borderId="0" xfId="0" applyNumberFormat="1" applyFont="1"/>
    <xf numFmtId="165" fontId="0" fillId="0" borderId="0" xfId="0" applyNumberForma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14" fontId="0" fillId="0" borderId="9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 wrapText="1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46" fontId="4" fillId="0" borderId="9" xfId="0" applyNumberFormat="1" applyFont="1" applyBorder="1" applyAlignment="1">
      <alignment horizontal="center" vertical="center" wrapText="1"/>
    </xf>
    <xf numFmtId="46" fontId="4" fillId="0" borderId="0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</cellXfs>
  <cellStyles count="6">
    <cellStyle name="Hyperlink" xfId="1" builtinId="8"/>
    <cellStyle name="Normal" xfId="0" builtinId="0"/>
    <cellStyle name="Normal 2" xfId="2" xr:uid="{00000000-0005-0000-0000-000002000000}"/>
    <cellStyle name="Normal 3" xfId="4" xr:uid="{00000000-0005-0000-0000-000003000000}"/>
    <cellStyle name="Normal 4" xfId="5" xr:uid="{00000000-0005-0000-0000-000033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s://www.greatrun.org/myresults/advanced-search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6</xdr:col>
      <xdr:colOff>190500</xdr:colOff>
      <xdr:row>4</xdr:row>
      <xdr:rowOff>9525</xdr:rowOff>
    </xdr:to>
    <xdr:pic>
      <xdr:nvPicPr>
        <xdr:cNvPr id="2" name="Picture 1" descr="Chip Time">
          <a:hlinkClick xmlns:r="http://schemas.openxmlformats.org/officeDocument/2006/relationships" r:id="rId1" tooltip="Chip Time"/>
          <a:extLst>
            <a:ext uri="{FF2B5EF4-FFF2-40B4-BE49-F238E27FC236}">
              <a16:creationId xmlns:a16="http://schemas.microsoft.com/office/drawing/2014/main" id="{91B485D1-1141-4C11-BBD3-73DA1A7FA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239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190500</xdr:colOff>
      <xdr:row>5</xdr:row>
      <xdr:rowOff>9525</xdr:rowOff>
    </xdr:to>
    <xdr:pic>
      <xdr:nvPicPr>
        <xdr:cNvPr id="3" name="Picture 2" descr="Chip Time">
          <a:hlinkClick xmlns:r="http://schemas.openxmlformats.org/officeDocument/2006/relationships" r:id="rId1" tooltip="Chip Time"/>
          <a:extLst>
            <a:ext uri="{FF2B5EF4-FFF2-40B4-BE49-F238E27FC236}">
              <a16:creationId xmlns:a16="http://schemas.microsoft.com/office/drawing/2014/main" id="{83D829A3-D657-47D8-92B9-6DAAB8CCD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4192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190500</xdr:colOff>
      <xdr:row>6</xdr:row>
      <xdr:rowOff>9525</xdr:rowOff>
    </xdr:to>
    <xdr:pic>
      <xdr:nvPicPr>
        <xdr:cNvPr id="4" name="Picture 3" descr="Chip Time">
          <a:hlinkClick xmlns:r="http://schemas.openxmlformats.org/officeDocument/2006/relationships" r:id="rId1" tooltip="Chip Time"/>
          <a:extLst>
            <a:ext uri="{FF2B5EF4-FFF2-40B4-BE49-F238E27FC236}">
              <a16:creationId xmlns:a16="http://schemas.microsoft.com/office/drawing/2014/main" id="{6E3F6D00-3C00-4377-90B5-4213D9F10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1145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190500</xdr:colOff>
      <xdr:row>7</xdr:row>
      <xdr:rowOff>9525</xdr:rowOff>
    </xdr:to>
    <xdr:pic>
      <xdr:nvPicPr>
        <xdr:cNvPr id="5" name="Picture 4" descr="Chip Time">
          <a:hlinkClick xmlns:r="http://schemas.openxmlformats.org/officeDocument/2006/relationships" r:id="rId1" tooltip="Chip Time"/>
          <a:extLst>
            <a:ext uri="{FF2B5EF4-FFF2-40B4-BE49-F238E27FC236}">
              <a16:creationId xmlns:a16="http://schemas.microsoft.com/office/drawing/2014/main" id="{26EE8932-CBCA-4178-A698-B75AD6683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8860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190500</xdr:colOff>
      <xdr:row>8</xdr:row>
      <xdr:rowOff>9525</xdr:rowOff>
    </xdr:to>
    <xdr:pic>
      <xdr:nvPicPr>
        <xdr:cNvPr id="6" name="Picture 5" descr="Chip Time">
          <a:hlinkClick xmlns:r="http://schemas.openxmlformats.org/officeDocument/2006/relationships" r:id="rId1" tooltip="Chip Time"/>
          <a:extLst>
            <a:ext uri="{FF2B5EF4-FFF2-40B4-BE49-F238E27FC236}">
              <a16:creationId xmlns:a16="http://schemas.microsoft.com/office/drawing/2014/main" id="{FE8ED80D-21C4-486C-85E3-7E0D49B8F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5814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190500</xdr:colOff>
      <xdr:row>9</xdr:row>
      <xdr:rowOff>9525</xdr:rowOff>
    </xdr:to>
    <xdr:pic>
      <xdr:nvPicPr>
        <xdr:cNvPr id="7" name="Picture 6" descr="Chip Time">
          <a:hlinkClick xmlns:r="http://schemas.openxmlformats.org/officeDocument/2006/relationships" r:id="rId1" tooltip="Chip Time"/>
          <a:extLst>
            <a:ext uri="{FF2B5EF4-FFF2-40B4-BE49-F238E27FC236}">
              <a16:creationId xmlns:a16="http://schemas.microsoft.com/office/drawing/2014/main" id="{9D79A896-5E9C-4E75-8BAE-4800B9267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2767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190500</xdr:colOff>
      <xdr:row>10</xdr:row>
      <xdr:rowOff>9525</xdr:rowOff>
    </xdr:to>
    <xdr:pic>
      <xdr:nvPicPr>
        <xdr:cNvPr id="8" name="Picture 7" descr="Chip Time">
          <a:hlinkClick xmlns:r="http://schemas.openxmlformats.org/officeDocument/2006/relationships" r:id="rId1" tooltip="Chip Time"/>
          <a:extLst>
            <a:ext uri="{FF2B5EF4-FFF2-40B4-BE49-F238E27FC236}">
              <a16:creationId xmlns:a16="http://schemas.microsoft.com/office/drawing/2014/main" id="{41F63AB2-AD7A-4E30-96F1-4BBC4BB70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97205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190500</xdr:colOff>
      <xdr:row>11</xdr:row>
      <xdr:rowOff>9525</xdr:rowOff>
    </xdr:to>
    <xdr:pic>
      <xdr:nvPicPr>
        <xdr:cNvPr id="9" name="Picture 8" descr="Chip Time">
          <a:hlinkClick xmlns:r="http://schemas.openxmlformats.org/officeDocument/2006/relationships" r:id="rId1" tooltip="Chip Time"/>
          <a:extLst>
            <a:ext uri="{FF2B5EF4-FFF2-40B4-BE49-F238E27FC236}">
              <a16:creationId xmlns:a16="http://schemas.microsoft.com/office/drawing/2014/main" id="{5EFD791A-8702-4D33-95AA-9FCC620B4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6673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190500</xdr:colOff>
      <xdr:row>12</xdr:row>
      <xdr:rowOff>9525</xdr:rowOff>
    </xdr:to>
    <xdr:pic>
      <xdr:nvPicPr>
        <xdr:cNvPr id="10" name="Picture 9" descr="Chip Time">
          <a:hlinkClick xmlns:r="http://schemas.openxmlformats.org/officeDocument/2006/relationships" r:id="rId1" tooltip="Chip Time"/>
          <a:extLst>
            <a:ext uri="{FF2B5EF4-FFF2-40B4-BE49-F238E27FC236}">
              <a16:creationId xmlns:a16="http://schemas.microsoft.com/office/drawing/2014/main" id="{79D3EC9A-1FFF-4CCD-97BD-6BFBC2EDB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3627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190500</xdr:colOff>
      <xdr:row>13</xdr:row>
      <xdr:rowOff>19050</xdr:rowOff>
    </xdr:to>
    <xdr:pic>
      <xdr:nvPicPr>
        <xdr:cNvPr id="11" name="Picture 10" descr="Chip Time">
          <a:hlinkClick xmlns:r="http://schemas.openxmlformats.org/officeDocument/2006/relationships" r:id="rId1" tooltip="Chip Time"/>
          <a:extLst>
            <a:ext uri="{FF2B5EF4-FFF2-40B4-BE49-F238E27FC236}">
              <a16:creationId xmlns:a16="http://schemas.microsoft.com/office/drawing/2014/main" id="{7EDD2785-79FB-4CE0-BC65-E5BE239D9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05802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sultsbase.net/event/4316/results/2245597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s://resultsbase.net/event/4251/results/2214328" TargetMode="External"/><Relationship Id="rId7" Type="http://schemas.openxmlformats.org/officeDocument/2006/relationships/printerSettings" Target="../printerSettings/printerSettings9.bin"/><Relationship Id="rId2" Type="http://schemas.openxmlformats.org/officeDocument/2006/relationships/hyperlink" Target="https://resultsbase.net/event/4251/results/2214941" TargetMode="External"/><Relationship Id="rId1" Type="http://schemas.openxmlformats.org/officeDocument/2006/relationships/hyperlink" Target="https://resultsbase.net/event/4251/results/2214761" TargetMode="External"/><Relationship Id="rId6" Type="http://schemas.openxmlformats.org/officeDocument/2006/relationships/hyperlink" Target="https://resultsbase.net/event/4251/results/2214362" TargetMode="External"/><Relationship Id="rId5" Type="http://schemas.openxmlformats.org/officeDocument/2006/relationships/hyperlink" Target="https://resultsbase.net/event/4251/results/2214479" TargetMode="External"/><Relationship Id="rId4" Type="http://schemas.openxmlformats.org/officeDocument/2006/relationships/hyperlink" Target="https://resultsbase.net/event/4251/results/2214329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reatrun.org/myresults/785/5880" TargetMode="External"/><Relationship Id="rId13" Type="http://schemas.openxmlformats.org/officeDocument/2006/relationships/hyperlink" Target="https://www.greatrun.org/myresults/785/12097" TargetMode="External"/><Relationship Id="rId3" Type="http://schemas.openxmlformats.org/officeDocument/2006/relationships/hyperlink" Target="javascript:__doPostBack('ctl00$MainContent$ResultsGrid','Sort$Club')" TargetMode="External"/><Relationship Id="rId7" Type="http://schemas.openxmlformats.org/officeDocument/2006/relationships/hyperlink" Target="https://www.greatrun.org/myresults/785/767" TargetMode="External"/><Relationship Id="rId12" Type="http://schemas.openxmlformats.org/officeDocument/2006/relationships/hyperlink" Target="https://www.greatrun.org/myresults/785/6294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javascript:__doPostBack('ctl00$MainContent$ResultsGrid','Sort$BIB')" TargetMode="External"/><Relationship Id="rId16" Type="http://schemas.openxmlformats.org/officeDocument/2006/relationships/printerSettings" Target="../printerSettings/printerSettings10.bin"/><Relationship Id="rId1" Type="http://schemas.openxmlformats.org/officeDocument/2006/relationships/hyperlink" Target="javascript:__doPostBack('ctl00$MainContent$ResultsGrid','Sort$Name')" TargetMode="External"/><Relationship Id="rId6" Type="http://schemas.openxmlformats.org/officeDocument/2006/relationships/hyperlink" Target="javascript:__doPostBack('ctl00$MainContent$ResultsGrid','Sort$Gun/Chip')" TargetMode="External"/><Relationship Id="rId11" Type="http://schemas.openxmlformats.org/officeDocument/2006/relationships/hyperlink" Target="https://www.greatrun.org/myresults/785/10303" TargetMode="External"/><Relationship Id="rId5" Type="http://schemas.openxmlformats.org/officeDocument/2006/relationships/hyperlink" Target="javascript:__doPostBack('ctl00$MainContent$ResultsGrid','Sort$Finish%20Time')" TargetMode="External"/><Relationship Id="rId15" Type="http://schemas.openxmlformats.org/officeDocument/2006/relationships/hyperlink" Target="https://www.greatrun.org/myresults/785/38294" TargetMode="External"/><Relationship Id="rId10" Type="http://schemas.openxmlformats.org/officeDocument/2006/relationships/hyperlink" Target="https://www.greatrun.org/myresults/785/5250" TargetMode="External"/><Relationship Id="rId4" Type="http://schemas.openxmlformats.org/officeDocument/2006/relationships/hyperlink" Target="javascript:__doPostBack('ctl00$MainContent$ResultsGrid','Sort$Pos')" TargetMode="External"/><Relationship Id="rId9" Type="http://schemas.openxmlformats.org/officeDocument/2006/relationships/hyperlink" Target="https://www.greatrun.org/myresults/785/6297" TargetMode="External"/><Relationship Id="rId14" Type="http://schemas.openxmlformats.org/officeDocument/2006/relationships/hyperlink" Target="https://www.greatrun.org/myresults/785/34811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orld-masters-athletics.org/files/laws_rules/Appendix-A-K.pdf" TargetMode="External"/><Relationship Id="rId2" Type="http://schemas.openxmlformats.org/officeDocument/2006/relationships/hyperlink" Target="http://creativecommons.org/licenses/by/4.0/" TargetMode="External"/><Relationship Id="rId1" Type="http://schemas.openxmlformats.org/officeDocument/2006/relationships/hyperlink" Target="http://www.world-masters-athletics.org/laws-a-rules/appendixes-and-tables" TargetMode="External"/><Relationship Id="rId5" Type="http://schemas.openxmlformats.org/officeDocument/2006/relationships/printerSettings" Target="../printerSettings/printerSettings11.bin"/><Relationship Id="rId4" Type="http://schemas.openxmlformats.org/officeDocument/2006/relationships/hyperlink" Target="http://www.runscore.com/Alan/AgeGrade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esultsbase.net/event/2231/results/940601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esultsbase.net/event/4316/results/2245671" TargetMode="External"/><Relationship Id="rId2" Type="http://schemas.openxmlformats.org/officeDocument/2006/relationships/hyperlink" Target="https://www.resultsbase.net/event/4316/results/2245597" TargetMode="External"/><Relationship Id="rId1" Type="http://schemas.openxmlformats.org/officeDocument/2006/relationships/hyperlink" Target="https://www.resultsbase.net/event/4316/results/2245128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W67"/>
  <sheetViews>
    <sheetView tabSelected="1" workbookViewId="0">
      <pane xSplit="4" ySplit="10" topLeftCell="M11" activePane="bottomRight" state="frozen"/>
      <selection pane="topRight" activeCell="E1" sqref="E1"/>
      <selection pane="bottomLeft" activeCell="A11" sqref="A11"/>
      <selection pane="bottomRight" activeCell="AR1" sqref="AR1:BW1048576"/>
    </sheetView>
  </sheetViews>
  <sheetFormatPr baseColWidth="10" defaultColWidth="8.83203125" defaultRowHeight="13" x14ac:dyDescent="0.15"/>
  <cols>
    <col min="1" max="1" width="9.6640625" bestFit="1" customWidth="1"/>
    <col min="2" max="2" width="11.5" bestFit="1" customWidth="1"/>
    <col min="3" max="4" width="11.5" customWidth="1"/>
    <col min="5" max="5" width="11.33203125" customWidth="1"/>
    <col min="6" max="7" width="8.83203125" customWidth="1"/>
    <col min="8" max="13" width="10.1640625" customWidth="1"/>
    <col min="14" max="15" width="8.83203125" customWidth="1"/>
    <col min="16" max="17" width="10.1640625" customWidth="1"/>
    <col min="18" max="25" width="8.83203125" customWidth="1"/>
    <col min="26" max="27" width="10.1640625" customWidth="1"/>
    <col min="28" max="28" width="8.83203125" customWidth="1"/>
    <col min="29" max="29" width="10.1640625" customWidth="1"/>
    <col min="30" max="30" width="8.83203125" customWidth="1"/>
    <col min="31" max="31" width="11" customWidth="1"/>
    <col min="32" max="34" width="10.1640625" customWidth="1"/>
    <col min="35" max="40" width="8.83203125" customWidth="1"/>
    <col min="41" max="41" width="10.33203125" customWidth="1"/>
    <col min="43" max="43" width="10.83203125" customWidth="1"/>
    <col min="44" max="47" width="0" hidden="1" customWidth="1"/>
    <col min="48" max="48" width="10.1640625" hidden="1" customWidth="1"/>
    <col min="49" max="75" width="0" hidden="1" customWidth="1"/>
  </cols>
  <sheetData>
    <row r="1" spans="1:75" x14ac:dyDescent="0.15">
      <c r="E1" s="66"/>
      <c r="F1" s="148" t="s">
        <v>1278</v>
      </c>
      <c r="G1" s="148"/>
      <c r="H1" s="148"/>
      <c r="I1" s="148"/>
      <c r="J1" s="148"/>
      <c r="K1" s="148"/>
      <c r="L1" s="148"/>
      <c r="M1" s="148"/>
      <c r="N1" s="148"/>
      <c r="O1" s="148"/>
      <c r="P1" s="149"/>
      <c r="Q1" s="150" t="s">
        <v>1279</v>
      </c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9"/>
      <c r="AF1" s="150" t="s">
        <v>1280</v>
      </c>
      <c r="AG1" s="148"/>
      <c r="AH1" s="148"/>
      <c r="AI1" s="148"/>
      <c r="AJ1" s="148"/>
      <c r="AK1" s="148"/>
      <c r="AL1" s="148"/>
      <c r="AM1" s="148"/>
      <c r="AN1" s="148"/>
      <c r="AO1" s="149"/>
      <c r="AP1" s="10"/>
    </row>
    <row r="2" spans="1:75" s="12" customFormat="1" ht="142.5" customHeight="1" x14ac:dyDescent="0.15">
      <c r="A2" s="64"/>
      <c r="B2" s="64"/>
      <c r="C2" s="64"/>
      <c r="D2" s="109" t="s">
        <v>2661</v>
      </c>
      <c r="E2" s="151" t="s">
        <v>111</v>
      </c>
      <c r="F2" s="152"/>
      <c r="G2" s="152" t="s">
        <v>1285</v>
      </c>
      <c r="H2" s="152"/>
      <c r="I2" s="152" t="s">
        <v>1286</v>
      </c>
      <c r="J2" s="152"/>
      <c r="K2" s="152" t="s">
        <v>1287</v>
      </c>
      <c r="L2" s="152"/>
      <c r="M2" s="152" t="s">
        <v>1288</v>
      </c>
      <c r="N2" s="152"/>
      <c r="O2" s="152" t="s">
        <v>1289</v>
      </c>
      <c r="P2" s="161"/>
      <c r="Q2" s="151" t="s">
        <v>1290</v>
      </c>
      <c r="R2" s="152"/>
      <c r="S2" s="152" t="s">
        <v>1698</v>
      </c>
      <c r="T2" s="152"/>
      <c r="U2" s="152" t="s">
        <v>1291</v>
      </c>
      <c r="V2" s="152"/>
      <c r="W2" s="152" t="s">
        <v>1292</v>
      </c>
      <c r="X2" s="152"/>
      <c r="Y2" s="152" t="s">
        <v>1293</v>
      </c>
      <c r="Z2" s="152"/>
      <c r="AA2" s="152" t="s">
        <v>1294</v>
      </c>
      <c r="AB2" s="152"/>
      <c r="AC2" s="96"/>
      <c r="AD2" s="152" t="s">
        <v>1295</v>
      </c>
      <c r="AE2" s="161"/>
      <c r="AF2" s="151" t="s">
        <v>1282</v>
      </c>
      <c r="AG2" s="152"/>
      <c r="AH2" s="152" t="s">
        <v>1296</v>
      </c>
      <c r="AI2" s="152"/>
      <c r="AJ2" s="152" t="s">
        <v>1297</v>
      </c>
      <c r="AK2" s="152"/>
      <c r="AL2" s="152" t="s">
        <v>1298</v>
      </c>
      <c r="AM2" s="152"/>
      <c r="AN2" s="152" t="s">
        <v>1299</v>
      </c>
      <c r="AO2" s="161"/>
      <c r="AY2" s="12" t="s">
        <v>1737</v>
      </c>
      <c r="AZ2" s="12" t="str">
        <f>G2</f>
        <v>Clive Cookson 10k</v>
      </c>
      <c r="BA2" s="12" t="str">
        <f>I2</f>
        <v>Newburn River Run</v>
      </c>
      <c r="BB2" s="12" t="str">
        <f>K2</f>
        <v>Blaydon Race</v>
      </c>
      <c r="BC2" s="12" t="str">
        <f>M2</f>
        <v>Morpeth 10k</v>
      </c>
      <c r="BD2" s="12" t="str">
        <f>O2</f>
        <v>Hexham 10k</v>
      </c>
      <c r="BE2" s="12" t="str">
        <f>Q2</f>
        <v>Druridge Bay Half Marathon</v>
      </c>
      <c r="BF2" s="12" t="str">
        <f>S2</f>
        <v>Hexham Half Marathon</v>
      </c>
      <c r="BG2" s="12" t="str">
        <f>U2</f>
        <v>Hadrian’s Wall Half Marathon</v>
      </c>
      <c r="BH2" s="12" t="str">
        <f>W2</f>
        <v>Coastal Run</v>
      </c>
      <c r="BI2" s="12" t="str">
        <f>Y2</f>
        <v>Great North Run</v>
      </c>
      <c r="BJ2" s="12" t="str">
        <f>AA2</f>
        <v>Brampton to Carlisle 10 Mile</v>
      </c>
      <c r="BK2" s="12" t="str">
        <f>AD2</f>
        <v>Any Certified Marathon, trail is OK but no allowance for terrain</v>
      </c>
      <c r="BL2" s="12" t="str">
        <f>AF2</f>
        <v>Alnwick NEHL cross country</v>
      </c>
      <c r="BM2" s="12" t="str">
        <f>AH2</f>
        <v>George Ogle Memorial Race</v>
      </c>
      <c r="BN2" s="12" t="str">
        <f>AJ2</f>
        <v>Anne Allan Memorial Race</v>
      </c>
      <c r="BO2" s="12" t="str">
        <f>AL2</f>
        <v>Thropton Show Fell Race</v>
      </c>
      <c r="BP2" s="12" t="str">
        <f>AN2</f>
        <v>Hexhamshire Hobble</v>
      </c>
    </row>
    <row r="3" spans="1:75" x14ac:dyDescent="0.15">
      <c r="A3" s="10"/>
      <c r="B3" s="10" t="s">
        <v>112</v>
      </c>
      <c r="C3" s="10"/>
      <c r="D3" s="1"/>
      <c r="E3" s="167"/>
      <c r="F3" s="168"/>
      <c r="G3" s="154">
        <v>43243</v>
      </c>
      <c r="H3" s="154"/>
      <c r="I3" s="154">
        <v>43264</v>
      </c>
      <c r="J3" s="154"/>
      <c r="K3" s="154">
        <v>43260</v>
      </c>
      <c r="L3" s="154"/>
      <c r="M3" s="154">
        <v>43319</v>
      </c>
      <c r="N3" s="154"/>
      <c r="O3" s="154">
        <v>43401</v>
      </c>
      <c r="P3" s="162"/>
      <c r="Q3" s="153"/>
      <c r="R3" s="154"/>
      <c r="S3" s="154">
        <v>43296</v>
      </c>
      <c r="T3" s="157"/>
      <c r="U3" s="157"/>
      <c r="V3" s="157"/>
      <c r="W3" s="157"/>
      <c r="X3" s="157"/>
      <c r="Y3" s="154">
        <v>43352</v>
      </c>
      <c r="Z3" s="154"/>
      <c r="AA3" s="154"/>
      <c r="AB3" s="154"/>
      <c r="AC3" s="98"/>
      <c r="AD3" s="157"/>
      <c r="AE3" s="163"/>
      <c r="AF3" s="153">
        <v>43176</v>
      </c>
      <c r="AG3" s="154"/>
      <c r="AH3" s="154">
        <v>43243</v>
      </c>
      <c r="AI3" s="154"/>
      <c r="AJ3" s="154">
        <v>43345</v>
      </c>
      <c r="AK3" s="157"/>
      <c r="AL3" s="157"/>
      <c r="AM3" s="157"/>
      <c r="AN3" s="157"/>
      <c r="AO3" s="163"/>
    </row>
    <row r="4" spans="1:75" hidden="1" x14ac:dyDescent="0.15">
      <c r="A4" s="10"/>
      <c r="B4" s="10" t="s">
        <v>1284</v>
      </c>
      <c r="C4" s="10"/>
      <c r="D4" s="1"/>
      <c r="E4" s="155">
        <f>INDEX(Men!$D$2:$D$36,MATCH(E5,Men!$A$2:$A$36,0))</f>
        <v>5</v>
      </c>
      <c r="F4" s="155"/>
      <c r="G4" s="155">
        <f>INDEX(Men!$D$2:$D$36,MATCH(G5,Men!$A$2:$A$36,0))</f>
        <v>10</v>
      </c>
      <c r="H4" s="155"/>
      <c r="I4" s="155">
        <f>INDEX(Men!$D$2:$D$36,MATCH(I5,Men!$A$2:$A$36,0))</f>
        <v>10</v>
      </c>
      <c r="J4" s="155"/>
      <c r="K4" s="155">
        <f>INDEX(Men!$D$2:$D$36,MATCH(K5,Men!$A$2:$A$36,0))</f>
        <v>9</v>
      </c>
      <c r="L4" s="155"/>
      <c r="M4" s="155">
        <f>INDEX(Men!$D$2:$D$36,MATCH(M5,Men!$A$2:$A$36,0))</f>
        <v>10</v>
      </c>
      <c r="N4" s="155"/>
      <c r="O4" s="155">
        <f>INDEX(Men!$D$2:$D$36,MATCH(O5,Men!$A$2:$A$36,0))</f>
        <v>10</v>
      </c>
      <c r="P4" s="155"/>
      <c r="Q4" s="155">
        <f>INDEX(Men!$D$2:$D$36,MATCH(Q5,Men!$A$2:$A$36,0))</f>
        <v>21.0975</v>
      </c>
      <c r="R4" s="155"/>
      <c r="S4" s="155">
        <f>INDEX(Men!$D$2:$D$36,MATCH(S5,Men!$A$2:$A$36,0))</f>
        <v>21.0975</v>
      </c>
      <c r="T4" s="155"/>
      <c r="U4" s="155">
        <f>INDEX(Men!$D$2:$D$36,MATCH(U5,Men!$A$2:$A$36,0))</f>
        <v>21.0975</v>
      </c>
      <c r="V4" s="155"/>
      <c r="W4" s="155">
        <f>INDEX(Men!$D$2:$D$36,MATCH(W5,Men!$A$2:$A$36,0))</f>
        <v>21.0975</v>
      </c>
      <c r="X4" s="155"/>
      <c r="Y4" s="155">
        <f>INDEX(Men!$D$2:$D$36,MATCH(Y5,Men!$A$2:$A$36,0))</f>
        <v>21.0975</v>
      </c>
      <c r="Z4" s="155"/>
      <c r="AA4" s="155">
        <f>INDEX(Men!$D$2:$D$36,MATCH(AA5,Men!$A$2:$A$36,0))</f>
        <v>16.093440000000001</v>
      </c>
      <c r="AB4" s="155"/>
      <c r="AC4" s="97"/>
      <c r="AD4" s="155">
        <f>INDEX(Men!$D$2:$D$36,MATCH(AD5,Men!$A$2:$A$36,0))</f>
        <v>42.195</v>
      </c>
      <c r="AE4" s="155"/>
      <c r="AF4" s="155">
        <v>10</v>
      </c>
      <c r="AG4" s="155"/>
      <c r="AH4" s="155">
        <f>INDEX(Men!$D$2:$D$36,MATCH(AH5,Men!$A$2:$A$36,0))</f>
        <v>10</v>
      </c>
      <c r="AI4" s="155"/>
      <c r="AJ4" s="155">
        <f>INDEX(Men!$D$2:$D$36,MATCH(AJ5,Men!$A$2:$A$36,0))</f>
        <v>12</v>
      </c>
      <c r="AK4" s="155"/>
      <c r="AL4" s="155">
        <f>INDEX(Men!$D$2:$D$36,MATCH(AL5,Men!$A$2:$A$36,0))</f>
        <v>16.093440000000001</v>
      </c>
      <c r="AM4" s="155"/>
      <c r="AN4" s="155">
        <f>INDEX(Men!$D$2:$D$36,MATCH(AN5,Men!$A$2:$A$36,0))</f>
        <v>20</v>
      </c>
      <c r="AO4" s="155"/>
    </row>
    <row r="5" spans="1:75" x14ac:dyDescent="0.15">
      <c r="A5" s="10"/>
      <c r="B5" s="10" t="s">
        <v>1632</v>
      </c>
      <c r="C5" s="10"/>
      <c r="E5" s="158" t="s">
        <v>13</v>
      </c>
      <c r="F5" s="157"/>
      <c r="G5" s="160" t="s">
        <v>18</v>
      </c>
      <c r="H5" s="157"/>
      <c r="I5" s="160" t="s">
        <v>18</v>
      </c>
      <c r="J5" s="157"/>
      <c r="K5" s="160" t="s">
        <v>1657</v>
      </c>
      <c r="L5" s="157"/>
      <c r="M5" s="160" t="s">
        <v>18</v>
      </c>
      <c r="N5" s="157"/>
      <c r="O5" s="160" t="s">
        <v>18</v>
      </c>
      <c r="P5" s="163"/>
      <c r="Q5" s="158" t="s">
        <v>79</v>
      </c>
      <c r="R5" s="157"/>
      <c r="S5" s="160" t="s">
        <v>79</v>
      </c>
      <c r="T5" s="157"/>
      <c r="U5" s="160" t="s">
        <v>79</v>
      </c>
      <c r="V5" s="157"/>
      <c r="W5" s="160" t="s">
        <v>79</v>
      </c>
      <c r="X5" s="157"/>
      <c r="Y5" s="160" t="s">
        <v>79</v>
      </c>
      <c r="Z5" s="157"/>
      <c r="AA5" s="160" t="s">
        <v>21</v>
      </c>
      <c r="AB5" s="157"/>
      <c r="AC5" s="95"/>
      <c r="AD5" s="160" t="s">
        <v>25</v>
      </c>
      <c r="AE5" s="163"/>
      <c r="AF5" s="165" t="s">
        <v>19</v>
      </c>
      <c r="AG5" s="166"/>
      <c r="AH5" s="160" t="s">
        <v>18</v>
      </c>
      <c r="AI5" s="157"/>
      <c r="AJ5" s="160" t="s">
        <v>19</v>
      </c>
      <c r="AK5" s="157"/>
      <c r="AL5" s="160" t="s">
        <v>21</v>
      </c>
      <c r="AM5" s="157"/>
      <c r="AN5" s="160" t="s">
        <v>22</v>
      </c>
      <c r="AO5" s="163"/>
    </row>
    <row r="6" spans="1:75" x14ac:dyDescent="0.15">
      <c r="A6" s="10"/>
      <c r="B6" s="10" t="s">
        <v>370</v>
      </c>
      <c r="C6" s="10"/>
      <c r="D6" s="1"/>
      <c r="E6" s="159">
        <f>INDEX(Men!$F$2:$F$36,MATCH(E5,Men!$A$2:$A$36,0))</f>
        <v>9.0162037037037242E-3</v>
      </c>
      <c r="F6" s="147"/>
      <c r="G6" s="147">
        <f>INDEX(Men!$F$2:$F$36,MATCH(G5,Men!$A$2:$A$36,0))</f>
        <v>1.8553240740740783E-2</v>
      </c>
      <c r="H6" s="147"/>
      <c r="I6" s="147">
        <f>INDEX(Men!$F$2:$F$36,MATCH(I5,Men!$A$2:$A$36,0))</f>
        <v>1.8553240740740783E-2</v>
      </c>
      <c r="J6" s="147"/>
      <c r="K6" s="147">
        <f>INDEX(Men!$F$2:$F$36,MATCH(K5,Men!$A$2:$A$36,0))</f>
        <v>1.6491182163487248E-2</v>
      </c>
      <c r="L6" s="147"/>
      <c r="M6" s="147">
        <f>INDEX(Men!$F$2:$F$36,MATCH(M5,Men!$A$2:$A$36,0))</f>
        <v>1.8553240740740783E-2</v>
      </c>
      <c r="N6" s="147"/>
      <c r="O6" s="147">
        <f>INDEX(Men!$F$2:$F$36,MATCH(O5,Men!$A$2:$A$36,0))</f>
        <v>1.8553240740740783E-2</v>
      </c>
      <c r="P6" s="164"/>
      <c r="Q6" s="159">
        <f>INDEX(Men!$F$2:$F$36,MATCH(Q5,Men!$A$2:$A$36,0))</f>
        <v>4.0543981481481577E-2</v>
      </c>
      <c r="R6" s="147"/>
      <c r="S6" s="147">
        <f>INDEX(Men!$F$2:$F$36,MATCH(S5,Men!$A$2:$A$36,0))</f>
        <v>4.0543981481481577E-2</v>
      </c>
      <c r="T6" s="147"/>
      <c r="U6" s="147">
        <f>INDEX(Men!$F$2:$F$36,MATCH(U5,Men!$A$2:$A$36,0))</f>
        <v>4.0543981481481577E-2</v>
      </c>
      <c r="V6" s="147"/>
      <c r="W6" s="147">
        <f>INDEX(Men!$F$2:$F$36,MATCH(W5,Men!$A$2:$A$36,0))</f>
        <v>4.0543981481481577E-2</v>
      </c>
      <c r="X6" s="147"/>
      <c r="Y6" s="147">
        <f>INDEX(Men!$F$2:$F$36,MATCH(Y5,Men!$A$2:$A$36,0))</f>
        <v>4.0543981481481577E-2</v>
      </c>
      <c r="Z6" s="147"/>
      <c r="AA6" s="147">
        <f>INDEX(Men!$F$2:$F$36,MATCH(AA5,Men!$A$2:$A$36,0))</f>
        <v>3.0555555555555624E-2</v>
      </c>
      <c r="AB6" s="147"/>
      <c r="AC6" s="94"/>
      <c r="AD6" s="147">
        <f>INDEX(Men!$F$2:$F$36,MATCH(AD5,Men!$A$2:$A$36,0))</f>
        <v>8.5381944444444635E-2</v>
      </c>
      <c r="AE6" s="164"/>
      <c r="AF6" s="165">
        <f>Men!F20</f>
        <v>1.8553240740740783E-2</v>
      </c>
      <c r="AG6" s="166"/>
      <c r="AH6" s="147">
        <f>INDEX(Men!$F$2:$F$36,MATCH(AH5,Men!$A$2:$A$36,0))</f>
        <v>1.8553240740740783E-2</v>
      </c>
      <c r="AI6" s="147"/>
      <c r="AJ6" s="147">
        <f>INDEX(Men!$F$2:$F$36,MATCH(AJ5,Men!$A$2:$A$36,0))</f>
        <v>2.2476851851851904E-2</v>
      </c>
      <c r="AK6" s="147"/>
      <c r="AL6" s="147">
        <f>INDEX(Men!$F$2:$F$36,MATCH(AL5,Men!$A$2:$A$36,0))</f>
        <v>3.0555555555555624E-2</v>
      </c>
      <c r="AM6" s="147"/>
      <c r="AN6" s="147">
        <f>INDEX(Men!$F$2:$F$36,MATCH(AN5,Men!$A$2:$A$36,0))</f>
        <v>3.8368055555555641E-2</v>
      </c>
      <c r="AO6" s="164"/>
    </row>
    <row r="7" spans="1:75" hidden="1" x14ac:dyDescent="0.15">
      <c r="A7" s="10"/>
      <c r="B7" s="10" t="s">
        <v>1283</v>
      </c>
      <c r="C7" s="10"/>
      <c r="D7" s="1"/>
      <c r="E7" s="156">
        <f>INDEX(Women!$D$2:$D$36,MATCH(E8,Women!$A$2:$A$36,0))</f>
        <v>5</v>
      </c>
      <c r="F7" s="157"/>
      <c r="G7" s="156">
        <f>INDEX(Women!$D$2:$D$36,MATCH(G8,Women!$A$2:$A$36,0))</f>
        <v>10</v>
      </c>
      <c r="H7" s="157"/>
      <c r="I7" s="156">
        <f>INDEX(Women!$D$2:$D$36,MATCH(I8,Women!$A$2:$A$36,0))</f>
        <v>10</v>
      </c>
      <c r="J7" s="157"/>
      <c r="K7" s="156">
        <f>INDEX(Women!$D$2:$D$36,MATCH(K8,Women!$A$2:$A$36,0))</f>
        <v>9</v>
      </c>
      <c r="L7" s="157"/>
      <c r="M7" s="156">
        <f>INDEX(Women!$D$2:$D$36,MATCH(M8,Women!$A$2:$A$36,0))</f>
        <v>10</v>
      </c>
      <c r="N7" s="157"/>
      <c r="O7" s="156">
        <f>INDEX(Women!$D$2:$D$36,MATCH(O8,Women!$A$2:$A$36,0))</f>
        <v>10</v>
      </c>
      <c r="P7" s="157"/>
      <c r="Q7" s="156">
        <f>INDEX(Women!$D$2:$D$36,MATCH(Q8,Women!$A$2:$A$36,0))</f>
        <v>21.0975</v>
      </c>
      <c r="R7" s="157"/>
      <c r="S7" s="156">
        <f>INDEX(Women!$D$2:$D$36,MATCH(S8,Women!$A$2:$A$36,0))</f>
        <v>21.0975</v>
      </c>
      <c r="T7" s="157"/>
      <c r="U7" s="156">
        <f>INDEX(Women!$D$2:$D$36,MATCH(U8,Women!$A$2:$A$36,0))</f>
        <v>21.0975</v>
      </c>
      <c r="V7" s="157"/>
      <c r="W7" s="156">
        <f>INDEX(Women!$D$2:$D$36,MATCH(W8,Women!$A$2:$A$36,0))</f>
        <v>21.0975</v>
      </c>
      <c r="X7" s="157"/>
      <c r="Y7" s="156">
        <f>INDEX(Women!$D$2:$D$36,MATCH(Y8,Women!$A$2:$A$36,0))</f>
        <v>21.0975</v>
      </c>
      <c r="Z7" s="157"/>
      <c r="AA7" s="156">
        <f>INDEX(Women!$D$2:$D$36,MATCH(AA8,Women!$A$2:$A$36,0))</f>
        <v>16.093440000000001</v>
      </c>
      <c r="AB7" s="157"/>
      <c r="AC7" s="95"/>
      <c r="AD7" s="156">
        <f>INDEX(Women!$D$2:$D$36,MATCH(AD8,Women!$A$2:$A$36,0))</f>
        <v>42.195</v>
      </c>
      <c r="AE7" s="157"/>
      <c r="AF7" s="156"/>
      <c r="AG7" s="157"/>
      <c r="AH7" s="156">
        <f>INDEX(Women!$D$2:$D$36,MATCH(AH8,Women!$A$2:$A$36,0))</f>
        <v>10</v>
      </c>
      <c r="AI7" s="157"/>
      <c r="AJ7" s="156">
        <f>INDEX(Women!$D$2:$D$36,MATCH(AJ8,Women!$A$2:$A$36,0))</f>
        <v>12</v>
      </c>
      <c r="AK7" s="157"/>
      <c r="AL7" s="156">
        <f>INDEX(Women!$D$2:$D$36,MATCH(AL8,Women!$A$2:$A$36,0))</f>
        <v>16.093440000000001</v>
      </c>
      <c r="AM7" s="157"/>
      <c r="AN7" s="156">
        <f>INDEX(Women!$D$2:$D$36,MATCH(AN8,Women!$A$2:$A$36,0))</f>
        <v>20</v>
      </c>
      <c r="AO7" s="157"/>
    </row>
    <row r="8" spans="1:75" x14ac:dyDescent="0.15">
      <c r="A8" s="10"/>
      <c r="B8" s="10" t="s">
        <v>1633</v>
      </c>
      <c r="C8" s="10"/>
      <c r="E8" s="158" t="s">
        <v>80</v>
      </c>
      <c r="F8" s="157"/>
      <c r="G8" s="160" t="s">
        <v>85</v>
      </c>
      <c r="H8" s="157"/>
      <c r="I8" s="160" t="s">
        <v>85</v>
      </c>
      <c r="J8" s="157"/>
      <c r="K8" s="160" t="s">
        <v>1655</v>
      </c>
      <c r="L8" s="157"/>
      <c r="M8" s="160" t="s">
        <v>85</v>
      </c>
      <c r="N8" s="157"/>
      <c r="O8" s="160" t="s">
        <v>85</v>
      </c>
      <c r="P8" s="163"/>
      <c r="Q8" s="158" t="s">
        <v>90</v>
      </c>
      <c r="R8" s="157"/>
      <c r="S8" s="160" t="s">
        <v>90</v>
      </c>
      <c r="T8" s="157"/>
      <c r="U8" s="160" t="s">
        <v>90</v>
      </c>
      <c r="V8" s="157"/>
      <c r="W8" s="160" t="s">
        <v>90</v>
      </c>
      <c r="X8" s="157"/>
      <c r="Y8" s="160" t="s">
        <v>90</v>
      </c>
      <c r="Z8" s="157"/>
      <c r="AA8" s="160" t="s">
        <v>88</v>
      </c>
      <c r="AB8" s="157"/>
      <c r="AC8" s="95"/>
      <c r="AD8" s="160" t="s">
        <v>93</v>
      </c>
      <c r="AE8" s="163"/>
      <c r="AF8" s="165" t="s">
        <v>82</v>
      </c>
      <c r="AG8" s="166"/>
      <c r="AH8" s="160" t="s">
        <v>85</v>
      </c>
      <c r="AI8" s="157"/>
      <c r="AJ8" s="160" t="s">
        <v>86</v>
      </c>
      <c r="AK8" s="157"/>
      <c r="AL8" s="160" t="s">
        <v>88</v>
      </c>
      <c r="AM8" s="157"/>
      <c r="AN8" s="160" t="s">
        <v>89</v>
      </c>
      <c r="AO8" s="163"/>
    </row>
    <row r="9" spans="1:75" ht="13" customHeight="1" x14ac:dyDescent="0.15">
      <c r="A9" s="10"/>
      <c r="B9" s="10" t="s">
        <v>371</v>
      </c>
      <c r="C9" s="10"/>
      <c r="D9" s="1"/>
      <c r="E9" s="159">
        <f>INDEX(Women!$F$2:$F$36,MATCH(E8,Women!$A$2:$A$36,0))</f>
        <v>1.0254629629629653E-2</v>
      </c>
      <c r="F9" s="147"/>
      <c r="G9" s="147">
        <f>INDEX(Women!$F$2:$F$36,MATCH(G8,Women!$A$2:$A$36,0))</f>
        <v>2.1064814814814863E-2</v>
      </c>
      <c r="H9" s="147"/>
      <c r="I9" s="147">
        <f>INDEX(Women!$F$2:$F$36,MATCH(I8,Women!$A$2:$A$36,0))</f>
        <v>2.1064814814814863E-2</v>
      </c>
      <c r="J9" s="147"/>
      <c r="K9" s="147">
        <f>INDEX(Women!$F$2:$F$36,MATCH(K8,Women!$A$2:$A$36,0))</f>
        <v>1.8783514377336094E-2</v>
      </c>
      <c r="L9" s="147"/>
      <c r="M9" s="147">
        <f>INDEX(Women!$F$2:$F$36,MATCH(M8,Women!$A$2:$A$36,0))</f>
        <v>2.1064814814814863E-2</v>
      </c>
      <c r="N9" s="147"/>
      <c r="O9" s="147">
        <f>INDEX(Women!$F$2:$F$36,MATCH(O8,Women!$A$2:$A$36,0))</f>
        <v>2.1064814814814863E-2</v>
      </c>
      <c r="P9" s="164"/>
      <c r="Q9" s="159">
        <f>INDEX(Women!$F$2:$F$36,MATCH(Q8,Women!$A$2:$A$36,0))</f>
        <v>4.5277777777777882E-2</v>
      </c>
      <c r="R9" s="147"/>
      <c r="S9" s="147">
        <f>INDEX(Women!$F$2:$F$36,MATCH(S8,Women!$A$2:$A$36,0))</f>
        <v>4.5277777777777882E-2</v>
      </c>
      <c r="T9" s="147"/>
      <c r="U9" s="147">
        <f>INDEX(Women!$F$2:$F$36,MATCH(U8,Women!$A$2:$A$36,0))</f>
        <v>4.5277777777777882E-2</v>
      </c>
      <c r="V9" s="147"/>
      <c r="W9" s="147">
        <f>INDEX(Women!$F$2:$F$36,MATCH(W8,Women!$A$2:$A$36,0))</f>
        <v>4.5277777777777882E-2</v>
      </c>
      <c r="X9" s="147"/>
      <c r="Y9" s="147">
        <f>INDEX(Women!$F$2:$F$36,MATCH(Y8,Women!$A$2:$A$36,0))</f>
        <v>4.5277777777777882E-2</v>
      </c>
      <c r="Z9" s="147"/>
      <c r="AA9" s="147">
        <f>INDEX(Women!$F$2:$F$36,MATCH(AA8,Women!$A$2:$A$36,0))</f>
        <v>3.427083333333341E-2</v>
      </c>
      <c r="AB9" s="147"/>
      <c r="AC9" s="94"/>
      <c r="AD9" s="147">
        <f>INDEX(Women!$F$2:$F$36,MATCH(AD8,Women!$A$2:$A$36,0))</f>
        <v>9.4039351851852068E-2</v>
      </c>
      <c r="AE9" s="164"/>
      <c r="AF9" s="147">
        <f>INDEX(Women!$F$2:$F$36,MATCH(AF8,Women!$A$2:$A$36,0))</f>
        <v>1.3333333333333364E-2</v>
      </c>
      <c r="AG9" s="147"/>
      <c r="AH9" s="147">
        <f>INDEX(Women!$F$2:$F$36,MATCH(AH8,Women!$A$2:$A$36,0))</f>
        <v>2.1064814814814863E-2</v>
      </c>
      <c r="AI9" s="147"/>
      <c r="AJ9" s="147">
        <f>INDEX(Women!$F$2:$F$36,MATCH(AJ8,Women!$A$2:$A$36,0))</f>
        <v>2.5393518518518576E-2</v>
      </c>
      <c r="AK9" s="147"/>
      <c r="AL9" s="147">
        <f>INDEX(Women!$F$2:$F$36,MATCH(AL8,Women!$A$2:$A$36,0))</f>
        <v>3.427083333333341E-2</v>
      </c>
      <c r="AM9" s="147"/>
      <c r="AN9" s="147">
        <f>INDEX(Women!$F$2:$F$36,MATCH(AN8,Women!$A$2:$A$36,0))</f>
        <v>4.2824074074074174E-2</v>
      </c>
      <c r="AO9" s="164"/>
    </row>
    <row r="10" spans="1:75" s="12" customFormat="1" ht="56" x14ac:dyDescent="0.15">
      <c r="A10" s="64"/>
      <c r="B10" s="64"/>
      <c r="C10" s="64"/>
      <c r="D10" s="30"/>
      <c r="E10" s="89" t="s">
        <v>110</v>
      </c>
      <c r="F10" s="90" t="s">
        <v>752</v>
      </c>
      <c r="G10" s="90" t="s">
        <v>110</v>
      </c>
      <c r="H10" s="90" t="s">
        <v>752</v>
      </c>
      <c r="I10" s="90" t="s">
        <v>110</v>
      </c>
      <c r="J10" s="90" t="s">
        <v>752</v>
      </c>
      <c r="K10" s="90" t="s">
        <v>110</v>
      </c>
      <c r="L10" s="90" t="s">
        <v>752</v>
      </c>
      <c r="M10" s="90" t="s">
        <v>110</v>
      </c>
      <c r="N10" s="90" t="s">
        <v>752</v>
      </c>
      <c r="O10" s="90" t="s">
        <v>110</v>
      </c>
      <c r="P10" s="91" t="s">
        <v>752</v>
      </c>
      <c r="Q10" s="89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3"/>
      <c r="AF10" s="79" t="s">
        <v>110</v>
      </c>
      <c r="AG10" s="80" t="s">
        <v>752</v>
      </c>
      <c r="AH10" s="80"/>
      <c r="AI10" s="92"/>
      <c r="AJ10" s="92"/>
      <c r="AK10" s="92"/>
      <c r="AL10" s="92"/>
      <c r="AM10" s="92"/>
      <c r="AN10" s="92"/>
      <c r="AO10" s="93"/>
      <c r="AP10" s="64" t="s">
        <v>1281</v>
      </c>
      <c r="AQ10" s="109" t="s">
        <v>1760</v>
      </c>
      <c r="AS10" s="12" t="s">
        <v>1733</v>
      </c>
      <c r="AT10" s="12" t="s">
        <v>1734</v>
      </c>
      <c r="AU10" s="12" t="s">
        <v>1735</v>
      </c>
      <c r="AV10" s="12" t="s">
        <v>1736</v>
      </c>
      <c r="AW10" s="109" t="s">
        <v>2305</v>
      </c>
      <c r="BQ10" s="12" t="s">
        <v>1726</v>
      </c>
      <c r="BR10" s="12" t="s">
        <v>1727</v>
      </c>
      <c r="BS10" s="12" t="s">
        <v>1728</v>
      </c>
      <c r="BT10" s="12" t="s">
        <v>1732</v>
      </c>
      <c r="BU10" s="12" t="s">
        <v>1729</v>
      </c>
      <c r="BV10" s="12" t="s">
        <v>1730</v>
      </c>
      <c r="BW10" s="12" t="s">
        <v>1731</v>
      </c>
    </row>
    <row r="11" spans="1:75" ht="14" x14ac:dyDescent="0.15">
      <c r="A11" s="65" t="s">
        <v>901</v>
      </c>
      <c r="B11" s="65" t="s">
        <v>1073</v>
      </c>
      <c r="C11" s="65">
        <v>1</v>
      </c>
      <c r="D11" s="54">
        <v>35</v>
      </c>
      <c r="E11" s="141"/>
      <c r="F11" s="71"/>
      <c r="G11" s="71"/>
      <c r="H11" s="67"/>
      <c r="I11" s="71"/>
      <c r="J11" s="72"/>
      <c r="K11" s="73">
        <f>'Blaydon Race'!C3</f>
        <v>2.2442129629629631E-2</v>
      </c>
      <c r="L11" s="72">
        <v>74.628199414344891</v>
      </c>
      <c r="M11" s="69"/>
      <c r="N11" s="71"/>
      <c r="O11" s="74">
        <f>'Hexham 10k'!J6</f>
        <v>2.4594907407407409E-2</v>
      </c>
      <c r="P11" s="76">
        <v>76.135741179366832</v>
      </c>
      <c r="Q11" s="66"/>
      <c r="R11" s="67"/>
      <c r="S11" s="74">
        <f>'Hexham Half'!J4</f>
        <v>5.8564814814814813E-2</v>
      </c>
      <c r="T11" s="67">
        <v>69.577134351847491</v>
      </c>
      <c r="U11" s="67"/>
      <c r="V11" s="67"/>
      <c r="W11" s="70"/>
      <c r="X11" s="67"/>
      <c r="Y11" s="67"/>
      <c r="Z11" s="67"/>
      <c r="AA11" s="67"/>
      <c r="AB11" s="67"/>
      <c r="AC11" s="139" t="s">
        <v>2306</v>
      </c>
      <c r="AD11" s="140">
        <v>0.11157407407407406</v>
      </c>
      <c r="AE11" s="75">
        <v>76.909443114399537</v>
      </c>
      <c r="AF11" s="142">
        <v>1.7104166666666665</v>
      </c>
      <c r="AG11" s="78">
        <v>79.243150004724953</v>
      </c>
      <c r="AH11" s="78"/>
      <c r="AI11" s="67"/>
      <c r="AJ11" s="67"/>
      <c r="AK11" s="67"/>
      <c r="AL11" s="67"/>
      <c r="AM11" s="67"/>
      <c r="AN11" s="70">
        <f>Hobble!H9</f>
        <v>4.9351851851851848E-2</v>
      </c>
      <c r="AO11" s="75">
        <v>78.150286147985724</v>
      </c>
      <c r="AP11" s="2">
        <f>IF(AQ11&lt;=3,SUM(MAX(F11,H11,J11,L11,N11,P11),MAX(R11,T11,V11,X11,Z11,AB11,AE11),MAX(AG11,AI11,AK11,AM11,AO11))/AQ11,SUM(MAX(F11,H11,J11,L11,N11,P11),MAX(R11,T11,V11,X11,Z11,AB11,AE11),MAX(AG11,AI11,AK11,AM11,AO11),BT11)/AQ11)</f>
        <v>77.609655111619261</v>
      </c>
      <c r="AQ11">
        <f>IF((IF(AV11&gt;=3,AV11+AW11,AV11))&gt;4,4,(IF(AV11&gt;=3,AV11+AW11,AV11)))</f>
        <v>4</v>
      </c>
      <c r="AS11">
        <f t="shared" ref="AS11:AS53" si="0">COUNTIF(AY11:BD11,"&gt;0")</f>
        <v>2</v>
      </c>
      <c r="AT11">
        <f t="shared" ref="AT11:AT53" si="1">COUNTIF(BE11:BK11,"&gt;0")</f>
        <v>2</v>
      </c>
      <c r="AU11">
        <f t="shared" ref="AU11:AU53" si="2">COUNTIF(BL11:BP11,"&gt;0")</f>
        <v>2</v>
      </c>
      <c r="AV11">
        <f t="shared" ref="AV11:AV53" si="3">COUNTIF(AS11:AU11,"&gt;0")</f>
        <v>3</v>
      </c>
      <c r="AW11">
        <f>COUNTIF(BU11:BW11,"&gt;0")</f>
        <v>3</v>
      </c>
      <c r="AY11">
        <f t="shared" ref="AY11:AY53" si="4">F11</f>
        <v>0</v>
      </c>
      <c r="AZ11">
        <f t="shared" ref="AZ11:AZ53" si="5">H11</f>
        <v>0</v>
      </c>
      <c r="BA11">
        <f t="shared" ref="BA11:BA53" si="6">J11</f>
        <v>0</v>
      </c>
      <c r="BB11">
        <f t="shared" ref="BB11:BB53" si="7">L11</f>
        <v>74.628199414344891</v>
      </c>
      <c r="BC11">
        <f t="shared" ref="BC11:BC53" si="8">N11</f>
        <v>0</v>
      </c>
      <c r="BD11">
        <f t="shared" ref="BD11:BD53" si="9">P11</f>
        <v>76.135741179366832</v>
      </c>
      <c r="BE11">
        <f t="shared" ref="BE11:BE53" si="10">R11</f>
        <v>0</v>
      </c>
      <c r="BF11">
        <f t="shared" ref="BF11:BF53" si="11">T11</f>
        <v>69.577134351847491</v>
      </c>
      <c r="BG11">
        <f t="shared" ref="BG11:BG53" si="12">V11</f>
        <v>0</v>
      </c>
      <c r="BH11">
        <f t="shared" ref="BH11:BH53" si="13">X11</f>
        <v>0</v>
      </c>
      <c r="BI11">
        <f t="shared" ref="BI11:BI53" si="14">Z11</f>
        <v>0</v>
      </c>
      <c r="BJ11">
        <f t="shared" ref="BJ11:BJ53" si="15">AB11</f>
        <v>0</v>
      </c>
      <c r="BK11">
        <f t="shared" ref="BK11:BK53" si="16">AE11</f>
        <v>76.909443114399537</v>
      </c>
      <c r="BL11">
        <f t="shared" ref="BL11:BL53" si="17">AG11</f>
        <v>79.243150004724953</v>
      </c>
      <c r="BM11">
        <f t="shared" ref="BM11:BM53" si="18">AI11</f>
        <v>0</v>
      </c>
      <c r="BN11">
        <f t="shared" ref="BN11:BN53" si="19">AK11</f>
        <v>0</v>
      </c>
      <c r="BO11">
        <f t="shared" ref="BO11:BO53" si="20">AM11</f>
        <v>0</v>
      </c>
      <c r="BP11">
        <f>AO11</f>
        <v>78.150286147985724</v>
      </c>
      <c r="BQ11">
        <f t="shared" ref="BQ11:BQ35" si="21">MAX(AY11:BB11)</f>
        <v>74.628199414344891</v>
      </c>
      <c r="BR11">
        <f t="shared" ref="BR11:BR35" si="22">MAX(BC11:BJ11)</f>
        <v>76.135741179366832</v>
      </c>
      <c r="BS11">
        <f t="shared" ref="BS11:BS35" si="23">MAX(BK11:BP11)</f>
        <v>79.243150004724953</v>
      </c>
      <c r="BT11">
        <f t="shared" ref="BT11:BT53" si="24">MAX(BU11:BW11)</f>
        <v>78.150286147985724</v>
      </c>
      <c r="BU11">
        <f>LARGE(AY11:BD11,2)</f>
        <v>74.628199414344891</v>
      </c>
      <c r="BV11">
        <f>LARGE(BE11:BK11,2)</f>
        <v>69.577134351847491</v>
      </c>
      <c r="BW11">
        <f t="shared" ref="BW11:BW17" si="25">LARGE(BL11:BP11,2)</f>
        <v>78.150286147985724</v>
      </c>
    </row>
    <row r="12" spans="1:75" ht="14" x14ac:dyDescent="0.15">
      <c r="A12" s="65" t="s">
        <v>872</v>
      </c>
      <c r="B12" s="65" t="s">
        <v>1224</v>
      </c>
      <c r="C12" s="65">
        <v>1</v>
      </c>
      <c r="D12" s="54">
        <v>62</v>
      </c>
      <c r="E12" s="141">
        <v>1.3854166666666666E-2</v>
      </c>
      <c r="F12" s="67">
        <v>81.379721532903503</v>
      </c>
      <c r="G12" s="67"/>
      <c r="H12" s="67"/>
      <c r="I12" s="67"/>
      <c r="J12" s="67"/>
      <c r="K12" s="67"/>
      <c r="L12" s="67"/>
      <c r="M12" s="67"/>
      <c r="N12" s="67"/>
      <c r="O12" s="67"/>
      <c r="P12" s="75"/>
      <c r="Q12" s="66"/>
      <c r="R12" s="67"/>
      <c r="S12" s="67"/>
      <c r="T12" s="67"/>
      <c r="U12" s="67"/>
      <c r="V12" s="67"/>
      <c r="W12" s="70">
        <v>0.10034722222222221</v>
      </c>
      <c r="X12" s="67">
        <v>55.245376968686287</v>
      </c>
      <c r="Y12" s="67"/>
      <c r="Z12" s="67"/>
      <c r="AA12" s="67"/>
      <c r="AB12" s="67"/>
      <c r="AC12" s="139" t="s">
        <v>2308</v>
      </c>
      <c r="AD12" s="140">
        <v>0.1328125</v>
      </c>
      <c r="AE12" s="75">
        <v>80.079199952986286</v>
      </c>
      <c r="AF12" s="66"/>
      <c r="AG12" s="67"/>
      <c r="AH12" s="70">
        <f>'george ogle'!K3</f>
        <v>2.6249999999999999E-2</v>
      </c>
      <c r="AI12" s="67">
        <v>88.404019208734084</v>
      </c>
      <c r="AJ12" s="67"/>
      <c r="AK12" s="67"/>
      <c r="AL12" s="67"/>
      <c r="AM12" s="67"/>
      <c r="AN12" s="67"/>
      <c r="AO12" s="75"/>
      <c r="AP12" s="2">
        <f>IF(AQ12&lt;=3,SUM(MAX(F12,H12,J12,L12,N12,P12),MAX(R12,T12,V12,X12,Z12,AB12,AE12),MAX(AG12,AI12,AK12,AM12,AO12))/AQ12,SUM(MAX(F12,H12,J12,L12,N12,P12),MAX(R12,T12,V12,X12,Z12,AB12,AE12),MAX(AG12,AI12,AK12,AM12,AO12),BT12)/AQ12)</f>
        <v>76.277079415827544</v>
      </c>
      <c r="AQ12">
        <f>IF((IF(AV12&gt;=3,AV12+AW12,AV12))&gt;4,4,(IF(AV12&gt;=3,AV12+AW12,AV12)))</f>
        <v>4</v>
      </c>
      <c r="AS12">
        <f t="shared" si="0"/>
        <v>1</v>
      </c>
      <c r="AT12">
        <f t="shared" si="1"/>
        <v>2</v>
      </c>
      <c r="AU12">
        <f t="shared" si="2"/>
        <v>1</v>
      </c>
      <c r="AV12">
        <f t="shared" si="3"/>
        <v>3</v>
      </c>
      <c r="AW12">
        <f t="shared" ref="AW12:AW53" si="26">COUNTIF(BU12:BW12,"&gt;0")</f>
        <v>1</v>
      </c>
      <c r="AY12">
        <f t="shared" si="4"/>
        <v>81.379721532903503</v>
      </c>
      <c r="AZ12">
        <f t="shared" si="5"/>
        <v>0</v>
      </c>
      <c r="BA12">
        <f t="shared" si="6"/>
        <v>0</v>
      </c>
      <c r="BB12">
        <f t="shared" si="7"/>
        <v>0</v>
      </c>
      <c r="BC12">
        <f t="shared" si="8"/>
        <v>0</v>
      </c>
      <c r="BD12">
        <f t="shared" si="9"/>
        <v>0</v>
      </c>
      <c r="BE12">
        <f t="shared" si="10"/>
        <v>0</v>
      </c>
      <c r="BF12">
        <f t="shared" si="11"/>
        <v>0</v>
      </c>
      <c r="BG12">
        <f t="shared" si="12"/>
        <v>0</v>
      </c>
      <c r="BH12">
        <f t="shared" si="13"/>
        <v>55.245376968686287</v>
      </c>
      <c r="BI12">
        <f t="shared" si="14"/>
        <v>0</v>
      </c>
      <c r="BJ12">
        <f t="shared" si="15"/>
        <v>0</v>
      </c>
      <c r="BK12">
        <f t="shared" si="16"/>
        <v>80.079199952986286</v>
      </c>
      <c r="BL12">
        <f t="shared" si="17"/>
        <v>0</v>
      </c>
      <c r="BM12">
        <f t="shared" si="18"/>
        <v>88.404019208734084</v>
      </c>
      <c r="BN12">
        <f t="shared" si="19"/>
        <v>0</v>
      </c>
      <c r="BO12">
        <f t="shared" si="20"/>
        <v>0</v>
      </c>
      <c r="BP12">
        <f t="shared" ref="BP12:BP53" si="27">AO12</f>
        <v>0</v>
      </c>
      <c r="BQ12">
        <f t="shared" si="21"/>
        <v>81.379721532903503</v>
      </c>
      <c r="BR12">
        <f t="shared" si="22"/>
        <v>55.245376968686287</v>
      </c>
      <c r="BS12">
        <f t="shared" si="23"/>
        <v>88.404019208734084</v>
      </c>
      <c r="BT12">
        <f t="shared" si="24"/>
        <v>55.245376968686287</v>
      </c>
      <c r="BU12">
        <f t="shared" ref="BU12:BU53" si="28">LARGE(AY12:BD12,2)</f>
        <v>0</v>
      </c>
      <c r="BV12">
        <f t="shared" ref="BV12:BV53" si="29">LARGE(BE12:BK12,2)</f>
        <v>55.245376968686287</v>
      </c>
      <c r="BW12">
        <f t="shared" si="25"/>
        <v>0</v>
      </c>
    </row>
    <row r="13" spans="1:75" ht="14" x14ac:dyDescent="0.15">
      <c r="A13" s="65" t="s">
        <v>833</v>
      </c>
      <c r="B13" s="65" t="s">
        <v>840</v>
      </c>
      <c r="C13" s="65">
        <v>0</v>
      </c>
      <c r="D13" s="54">
        <v>29</v>
      </c>
      <c r="E13" s="141">
        <v>1.2615740740740742E-2</v>
      </c>
      <c r="F13" s="67">
        <v>81.284403669724952</v>
      </c>
      <c r="G13" s="67"/>
      <c r="H13" s="67"/>
      <c r="I13" s="67"/>
      <c r="J13" s="67"/>
      <c r="K13" s="67"/>
      <c r="L13" s="67"/>
      <c r="M13" s="67"/>
      <c r="N13" s="67"/>
      <c r="O13" s="70">
        <f>'Hexham 10k'!J7</f>
        <v>2.7534722222222221E-2</v>
      </c>
      <c r="P13" s="75">
        <v>76.502732240437339</v>
      </c>
      <c r="Q13" s="66"/>
      <c r="R13" s="67"/>
      <c r="S13" s="46">
        <v>6.8379629629629637E-2</v>
      </c>
      <c r="T13" s="67">
        <v>66.21530128639148</v>
      </c>
      <c r="U13" s="67"/>
      <c r="V13" s="67"/>
      <c r="W13" s="70"/>
      <c r="X13" s="67"/>
      <c r="Y13" s="67"/>
      <c r="Z13" s="67"/>
      <c r="AA13" s="67"/>
      <c r="AB13" s="67"/>
      <c r="AC13" s="67"/>
      <c r="AD13" s="67"/>
      <c r="AE13" s="75"/>
      <c r="AF13" s="66"/>
      <c r="AG13" s="67"/>
      <c r="AH13" s="67"/>
      <c r="AI13" s="67"/>
      <c r="AJ13" s="67"/>
      <c r="AK13" s="67"/>
      <c r="AL13" s="67"/>
      <c r="AM13" s="67"/>
      <c r="AN13" s="70">
        <f>Hobble!H36</f>
        <v>5.5694444444444442E-2</v>
      </c>
      <c r="AO13" s="75">
        <v>76.891105569409987</v>
      </c>
      <c r="AP13" s="2">
        <f>IF(AQ13&lt;=3,SUM(MAX(F13,H13,J13,L13,N13,P13),MAX(R13,T13,V13,X13,Z13,AB13,AE13),MAX(AG13,AI13,AK13,AM13,AO13))/AQ13,SUM(MAX(F13,H13,J13,L13,N13,P13),MAX(R13,T13,V13,X13,Z13,AB13,AE13),MAX(AG13,AI13,AK13,AM13,AO13),BT13)/AQ13)</f>
        <v>75.223385691490947</v>
      </c>
      <c r="AQ13">
        <f>IF((IF(AV13&gt;=3,AV13+AW13,AV13))&gt;4,4,(IF(AV13&gt;=3,AV13+AW13,AV13)))</f>
        <v>4</v>
      </c>
      <c r="AS13">
        <f t="shared" si="0"/>
        <v>2</v>
      </c>
      <c r="AT13">
        <f t="shared" si="1"/>
        <v>1</v>
      </c>
      <c r="AU13">
        <f t="shared" si="2"/>
        <v>1</v>
      </c>
      <c r="AV13">
        <f t="shared" si="3"/>
        <v>3</v>
      </c>
      <c r="AW13">
        <f t="shared" si="26"/>
        <v>1</v>
      </c>
      <c r="AY13">
        <f t="shared" si="4"/>
        <v>81.284403669724952</v>
      </c>
      <c r="AZ13">
        <f t="shared" si="5"/>
        <v>0</v>
      </c>
      <c r="BA13">
        <f t="shared" si="6"/>
        <v>0</v>
      </c>
      <c r="BB13">
        <f t="shared" si="7"/>
        <v>0</v>
      </c>
      <c r="BC13">
        <f t="shared" si="8"/>
        <v>0</v>
      </c>
      <c r="BD13">
        <f t="shared" si="9"/>
        <v>76.502732240437339</v>
      </c>
      <c r="BE13">
        <f t="shared" si="10"/>
        <v>0</v>
      </c>
      <c r="BF13">
        <f t="shared" si="11"/>
        <v>66.21530128639148</v>
      </c>
      <c r="BG13">
        <f t="shared" si="12"/>
        <v>0</v>
      </c>
      <c r="BH13">
        <f t="shared" si="13"/>
        <v>0</v>
      </c>
      <c r="BI13">
        <f t="shared" si="14"/>
        <v>0</v>
      </c>
      <c r="BJ13">
        <f t="shared" si="15"/>
        <v>0</v>
      </c>
      <c r="BK13">
        <f t="shared" si="16"/>
        <v>0</v>
      </c>
      <c r="BL13">
        <f t="shared" si="17"/>
        <v>0</v>
      </c>
      <c r="BM13">
        <f t="shared" si="18"/>
        <v>0</v>
      </c>
      <c r="BN13">
        <f t="shared" si="19"/>
        <v>0</v>
      </c>
      <c r="BO13">
        <f t="shared" si="20"/>
        <v>0</v>
      </c>
      <c r="BP13">
        <f t="shared" si="27"/>
        <v>76.891105569409987</v>
      </c>
      <c r="BQ13">
        <f t="shared" si="21"/>
        <v>81.284403669724952</v>
      </c>
      <c r="BR13">
        <f t="shared" si="22"/>
        <v>76.502732240437339</v>
      </c>
      <c r="BS13">
        <f t="shared" si="23"/>
        <v>76.891105569409987</v>
      </c>
      <c r="BT13">
        <f t="shared" si="24"/>
        <v>76.502732240437339</v>
      </c>
      <c r="BU13">
        <f t="shared" si="28"/>
        <v>76.502732240437339</v>
      </c>
      <c r="BV13">
        <f t="shared" si="29"/>
        <v>0</v>
      </c>
      <c r="BW13">
        <f t="shared" si="25"/>
        <v>0</v>
      </c>
    </row>
    <row r="14" spans="1:75" ht="14" x14ac:dyDescent="0.15">
      <c r="A14" s="65" t="s">
        <v>1129</v>
      </c>
      <c r="B14" s="65" t="s">
        <v>1128</v>
      </c>
      <c r="C14" s="65">
        <v>0</v>
      </c>
      <c r="D14" s="54">
        <v>60</v>
      </c>
      <c r="E14" s="141">
        <v>1.7905092592592594E-2</v>
      </c>
      <c r="F14" s="67">
        <v>71.895732818556141</v>
      </c>
      <c r="G14" s="67"/>
      <c r="H14" s="67"/>
      <c r="I14" s="70">
        <f>'Newburn River Run'!G223</f>
        <v>3.6932870370370366E-2</v>
      </c>
      <c r="J14" s="68">
        <v>73.122325882779649</v>
      </c>
      <c r="K14" s="70"/>
      <c r="L14" s="68"/>
      <c r="M14" s="69"/>
      <c r="N14" s="67"/>
      <c r="O14" s="67"/>
      <c r="P14" s="75"/>
      <c r="Q14" s="67"/>
      <c r="R14" s="67"/>
      <c r="S14" s="67"/>
      <c r="T14" s="67"/>
      <c r="U14" s="67"/>
      <c r="V14" s="67"/>
      <c r="W14" s="70"/>
      <c r="X14" s="67"/>
      <c r="Y14" s="67"/>
      <c r="Z14" s="67"/>
      <c r="AA14" s="46">
        <v>6.2812499999999993E-2</v>
      </c>
      <c r="AB14" s="67">
        <v>70.464331841526928</v>
      </c>
      <c r="AC14" s="67"/>
      <c r="AD14" s="67"/>
      <c r="AE14" s="75"/>
      <c r="AF14" s="66"/>
      <c r="AG14" s="67"/>
      <c r="AH14" s="70">
        <f>'george ogle'!K7</f>
        <v>3.5532407407407408E-2</v>
      </c>
      <c r="AI14" s="67">
        <v>76.004345893143253</v>
      </c>
      <c r="AJ14" s="67"/>
      <c r="AK14" s="67"/>
      <c r="AL14" s="67"/>
      <c r="AM14" s="67"/>
      <c r="AN14" s="70">
        <f>Hobble!H206</f>
        <v>8.4664351851851852E-2</v>
      </c>
      <c r="AO14" s="75">
        <v>65.324808611040197</v>
      </c>
      <c r="AP14" s="2">
        <f>IF(AQ14&lt;=3,SUM(MAX(F14,H14,J14,L14,N14,P14),MAX(R14,T14,V14,X14,Z14,AB14,AE14),MAX(AG14,AI14,AK14,AM14,AO14))/AQ14,SUM(MAX(F14,H14,J14,L14,N14,P14),MAX(R14,T14,V14,X14,Z14,AB14,AE14),MAX(AG14,AI14,AK14,AM14,AO14),BT14)/AQ14)</f>
        <v>72.871684109001492</v>
      </c>
      <c r="AQ14">
        <f>IF((IF(AV14&gt;=3,AV14+AW14,AV14))&gt;4,4,(IF(AV14&gt;=3,AV14+AW14,AV14)))</f>
        <v>4</v>
      </c>
      <c r="AS14">
        <f t="shared" si="0"/>
        <v>2</v>
      </c>
      <c r="AT14">
        <f t="shared" si="1"/>
        <v>1</v>
      </c>
      <c r="AU14">
        <f t="shared" si="2"/>
        <v>2</v>
      </c>
      <c r="AV14">
        <f t="shared" si="3"/>
        <v>3</v>
      </c>
      <c r="AW14">
        <f t="shared" si="26"/>
        <v>2</v>
      </c>
      <c r="AY14">
        <f t="shared" si="4"/>
        <v>71.895732818556141</v>
      </c>
      <c r="AZ14">
        <f t="shared" si="5"/>
        <v>0</v>
      </c>
      <c r="BA14">
        <f t="shared" si="6"/>
        <v>73.122325882779649</v>
      </c>
      <c r="BB14">
        <f t="shared" si="7"/>
        <v>0</v>
      </c>
      <c r="BC14">
        <f t="shared" si="8"/>
        <v>0</v>
      </c>
      <c r="BD14">
        <f t="shared" si="9"/>
        <v>0</v>
      </c>
      <c r="BE14">
        <f t="shared" si="10"/>
        <v>0</v>
      </c>
      <c r="BF14">
        <f t="shared" si="11"/>
        <v>0</v>
      </c>
      <c r="BG14">
        <f t="shared" si="12"/>
        <v>0</v>
      </c>
      <c r="BH14">
        <f t="shared" si="13"/>
        <v>0</v>
      </c>
      <c r="BI14">
        <f t="shared" si="14"/>
        <v>0</v>
      </c>
      <c r="BJ14">
        <f t="shared" si="15"/>
        <v>70.464331841526928</v>
      </c>
      <c r="BK14">
        <f t="shared" si="16"/>
        <v>0</v>
      </c>
      <c r="BL14">
        <f t="shared" si="17"/>
        <v>0</v>
      </c>
      <c r="BM14">
        <f t="shared" si="18"/>
        <v>76.004345893143253</v>
      </c>
      <c r="BN14">
        <f t="shared" si="19"/>
        <v>0</v>
      </c>
      <c r="BO14">
        <f t="shared" si="20"/>
        <v>0</v>
      </c>
      <c r="BP14">
        <f t="shared" si="27"/>
        <v>65.324808611040197</v>
      </c>
      <c r="BQ14">
        <f t="shared" si="21"/>
        <v>73.122325882779649</v>
      </c>
      <c r="BR14">
        <f t="shared" si="22"/>
        <v>70.464331841526928</v>
      </c>
      <c r="BS14">
        <f t="shared" si="23"/>
        <v>76.004345893143253</v>
      </c>
      <c r="BT14">
        <f t="shared" si="24"/>
        <v>71.895732818556141</v>
      </c>
      <c r="BU14">
        <f t="shared" si="28"/>
        <v>71.895732818556141</v>
      </c>
      <c r="BV14">
        <f t="shared" si="29"/>
        <v>0</v>
      </c>
      <c r="BW14">
        <f t="shared" si="25"/>
        <v>65.324808611040197</v>
      </c>
    </row>
    <row r="15" spans="1:75" ht="14" x14ac:dyDescent="0.15">
      <c r="A15" s="65" t="s">
        <v>939</v>
      </c>
      <c r="B15" s="65" t="s">
        <v>937</v>
      </c>
      <c r="C15" s="65">
        <v>0</v>
      </c>
      <c r="D15" s="54">
        <v>47</v>
      </c>
      <c r="E15" s="141"/>
      <c r="F15" s="67"/>
      <c r="G15" s="67"/>
      <c r="H15" s="67"/>
      <c r="I15" s="67"/>
      <c r="J15" s="68"/>
      <c r="K15" s="69">
        <f>'Blaydon Race'!C5</f>
        <v>3.2349537037037038E-2</v>
      </c>
      <c r="L15" s="68">
        <v>81.105495645032278</v>
      </c>
      <c r="M15" s="69"/>
      <c r="N15" s="67"/>
      <c r="O15" s="70">
        <v>3.5717592592592592E-2</v>
      </c>
      <c r="P15" s="75">
        <v>64.370248730387402</v>
      </c>
      <c r="Q15" s="67"/>
      <c r="R15" s="67"/>
      <c r="S15" s="67"/>
      <c r="T15" s="67"/>
      <c r="U15" s="67"/>
      <c r="V15" s="67"/>
      <c r="W15" s="70"/>
      <c r="X15" s="67"/>
      <c r="Y15" s="67"/>
      <c r="Z15" s="67"/>
      <c r="AA15" s="67"/>
      <c r="AB15" s="67"/>
      <c r="AC15" s="139" t="s">
        <v>2309</v>
      </c>
      <c r="AD15" s="140">
        <v>0.17516203703703703</v>
      </c>
      <c r="AE15" s="75">
        <v>58.854487799425684</v>
      </c>
      <c r="AF15" s="142">
        <v>1.5701388888888888</v>
      </c>
      <c r="AG15" s="78">
        <v>55.567526142691044</v>
      </c>
      <c r="AH15" s="78"/>
      <c r="AI15" s="67"/>
      <c r="AJ15" s="67"/>
      <c r="AK15" s="67"/>
      <c r="AL15" s="67"/>
      <c r="AM15" s="67"/>
      <c r="AN15" s="67"/>
      <c r="AO15" s="75"/>
      <c r="AP15" s="2">
        <f>IF(AQ15&lt;=3,SUM(MAX(F15,H15,J15,L15,N15,P15),MAX(R15,T15,V15,X15,Z15,AB15,AE15),MAX(AG15,AI15,AK15,AM15,AO15))/AQ15,SUM(MAX(F15,H15,J15,L15,N15,P15),MAX(R15,T15,V15,X15,Z15,AB15,AE15),MAX(AG15,AI15,AK15,AM15,AO15),BT15)/AQ15)</f>
        <v>64.974439579384097</v>
      </c>
      <c r="AQ15">
        <f>IF((IF(AV15&gt;=3,AV15+AW15,AV15))&gt;4,4,(IF(AV15&gt;=3,AV15+AW15,AV15)))</f>
        <v>4</v>
      </c>
      <c r="AS15">
        <f t="shared" si="0"/>
        <v>2</v>
      </c>
      <c r="AT15">
        <f t="shared" si="1"/>
        <v>1</v>
      </c>
      <c r="AU15">
        <f t="shared" si="2"/>
        <v>1</v>
      </c>
      <c r="AV15">
        <f t="shared" si="3"/>
        <v>3</v>
      </c>
      <c r="AW15">
        <f t="shared" si="26"/>
        <v>1</v>
      </c>
      <c r="AY15">
        <f t="shared" si="4"/>
        <v>0</v>
      </c>
      <c r="AZ15">
        <f t="shared" si="5"/>
        <v>0</v>
      </c>
      <c r="BA15">
        <f t="shared" si="6"/>
        <v>0</v>
      </c>
      <c r="BB15">
        <f t="shared" si="7"/>
        <v>81.105495645032278</v>
      </c>
      <c r="BC15">
        <f t="shared" si="8"/>
        <v>0</v>
      </c>
      <c r="BD15">
        <f t="shared" si="9"/>
        <v>64.370248730387402</v>
      </c>
      <c r="BE15">
        <f t="shared" si="10"/>
        <v>0</v>
      </c>
      <c r="BF15">
        <f t="shared" si="11"/>
        <v>0</v>
      </c>
      <c r="BG15">
        <f t="shared" si="12"/>
        <v>0</v>
      </c>
      <c r="BH15">
        <f t="shared" si="13"/>
        <v>0</v>
      </c>
      <c r="BI15">
        <f t="shared" si="14"/>
        <v>0</v>
      </c>
      <c r="BJ15">
        <f t="shared" si="15"/>
        <v>0</v>
      </c>
      <c r="BK15">
        <f t="shared" si="16"/>
        <v>58.854487799425684</v>
      </c>
      <c r="BL15">
        <f t="shared" si="17"/>
        <v>55.567526142691044</v>
      </c>
      <c r="BM15">
        <f t="shared" si="18"/>
        <v>0</v>
      </c>
      <c r="BN15">
        <f t="shared" si="19"/>
        <v>0</v>
      </c>
      <c r="BO15">
        <f t="shared" si="20"/>
        <v>0</v>
      </c>
      <c r="BP15">
        <f t="shared" si="27"/>
        <v>0</v>
      </c>
      <c r="BQ15">
        <f t="shared" si="21"/>
        <v>81.105495645032278</v>
      </c>
      <c r="BR15">
        <f t="shared" si="22"/>
        <v>64.370248730387402</v>
      </c>
      <c r="BS15">
        <f t="shared" si="23"/>
        <v>58.854487799425684</v>
      </c>
      <c r="BT15">
        <f t="shared" si="24"/>
        <v>64.370248730387402</v>
      </c>
      <c r="BU15">
        <f t="shared" si="28"/>
        <v>64.370248730387402</v>
      </c>
      <c r="BV15">
        <f t="shared" si="29"/>
        <v>0</v>
      </c>
      <c r="BW15">
        <f t="shared" si="25"/>
        <v>0</v>
      </c>
    </row>
    <row r="16" spans="1:75" ht="14" x14ac:dyDescent="0.15">
      <c r="A16" s="65" t="s">
        <v>1129</v>
      </c>
      <c r="B16" s="65" t="s">
        <v>1231</v>
      </c>
      <c r="C16" s="65">
        <v>0</v>
      </c>
      <c r="D16" s="54">
        <v>49</v>
      </c>
      <c r="E16" s="141">
        <v>1.5983796296296295E-2</v>
      </c>
      <c r="F16" s="67">
        <v>71.016612931183261</v>
      </c>
      <c r="G16" s="67"/>
      <c r="H16" s="67"/>
      <c r="I16" s="67"/>
      <c r="J16" s="68"/>
      <c r="K16" s="67"/>
      <c r="L16" s="68"/>
      <c r="M16" s="69"/>
      <c r="N16" s="67"/>
      <c r="O16" s="67"/>
      <c r="P16" s="75"/>
      <c r="Q16" s="67"/>
      <c r="R16" s="67"/>
      <c r="S16" s="70">
        <f>'Hexham Half'!J5</f>
        <v>7.4537037037037041E-2</v>
      </c>
      <c r="T16" s="67">
        <v>68.26853314010053</v>
      </c>
      <c r="U16" s="67"/>
      <c r="V16" s="67"/>
      <c r="W16" s="70"/>
      <c r="X16" s="67"/>
      <c r="Y16" s="67"/>
      <c r="Z16" s="67"/>
      <c r="AA16" s="67"/>
      <c r="AB16" s="67"/>
      <c r="AC16" s="67"/>
      <c r="AD16" s="67"/>
      <c r="AE16" s="75"/>
      <c r="AF16" s="142">
        <v>1.434722222222222</v>
      </c>
      <c r="AG16" s="78">
        <v>62.362700047079727</v>
      </c>
      <c r="AH16" s="78"/>
      <c r="AI16" s="67"/>
      <c r="AJ16" s="67"/>
      <c r="AK16" s="67"/>
      <c r="AL16" s="67"/>
      <c r="AM16" s="67"/>
      <c r="AN16" s="67"/>
      <c r="AO16" s="75"/>
      <c r="AP16" s="2">
        <f>IF(AQ16&lt;=3,SUM(MAX(F16,H16,J16,L16,N16,P16),MAX(R16,T16,V16,X16,Z16,AB16,AE16),MAX(AG16,AI16,AK16,AM16,AO16))/AQ16,SUM(MAX(F16,H16,J16,L16,N16,P16),MAX(R16,T16,V16,X16,Z16,AB16,AE16),MAX(AG16,AI16,AK16,AM16,AO16),BT16)/AQ16)</f>
        <v>67.215948706121182</v>
      </c>
      <c r="AQ16">
        <f>IF((IF(AV16&gt;=3,AV16+AW16,AV16))&gt;4,4,(IF(AV16&gt;=3,AV16+AW16,AV16)))</f>
        <v>3</v>
      </c>
      <c r="AS16">
        <f t="shared" si="0"/>
        <v>1</v>
      </c>
      <c r="AT16">
        <f t="shared" si="1"/>
        <v>1</v>
      </c>
      <c r="AU16">
        <f t="shared" si="2"/>
        <v>1</v>
      </c>
      <c r="AV16">
        <f t="shared" si="3"/>
        <v>3</v>
      </c>
      <c r="AW16">
        <f t="shared" si="26"/>
        <v>0</v>
      </c>
      <c r="AY16">
        <f t="shared" si="4"/>
        <v>71.016612931183261</v>
      </c>
      <c r="AZ16">
        <f t="shared" si="5"/>
        <v>0</v>
      </c>
      <c r="BA16">
        <f t="shared" si="6"/>
        <v>0</v>
      </c>
      <c r="BB16">
        <f t="shared" si="7"/>
        <v>0</v>
      </c>
      <c r="BC16">
        <f t="shared" si="8"/>
        <v>0</v>
      </c>
      <c r="BD16">
        <f t="shared" si="9"/>
        <v>0</v>
      </c>
      <c r="BE16">
        <f t="shared" si="10"/>
        <v>0</v>
      </c>
      <c r="BF16">
        <f t="shared" si="11"/>
        <v>68.26853314010053</v>
      </c>
      <c r="BG16">
        <f t="shared" si="12"/>
        <v>0</v>
      </c>
      <c r="BH16">
        <f t="shared" si="13"/>
        <v>0</v>
      </c>
      <c r="BI16">
        <f t="shared" si="14"/>
        <v>0</v>
      </c>
      <c r="BJ16">
        <f t="shared" si="15"/>
        <v>0</v>
      </c>
      <c r="BK16">
        <f t="shared" si="16"/>
        <v>0</v>
      </c>
      <c r="BL16">
        <f t="shared" si="17"/>
        <v>62.362700047079727</v>
      </c>
      <c r="BM16">
        <f t="shared" si="18"/>
        <v>0</v>
      </c>
      <c r="BN16">
        <f t="shared" si="19"/>
        <v>0</v>
      </c>
      <c r="BO16">
        <f t="shared" si="20"/>
        <v>0</v>
      </c>
      <c r="BP16">
        <f t="shared" si="27"/>
        <v>0</v>
      </c>
      <c r="BQ16">
        <f t="shared" si="21"/>
        <v>71.016612931183261</v>
      </c>
      <c r="BR16">
        <f t="shared" si="22"/>
        <v>68.26853314010053</v>
      </c>
      <c r="BS16">
        <f t="shared" si="23"/>
        <v>62.362700047079727</v>
      </c>
      <c r="BT16">
        <f t="shared" si="24"/>
        <v>0</v>
      </c>
      <c r="BU16">
        <f t="shared" si="28"/>
        <v>0</v>
      </c>
      <c r="BV16">
        <f t="shared" si="29"/>
        <v>0</v>
      </c>
      <c r="BW16">
        <f t="shared" si="25"/>
        <v>0</v>
      </c>
    </row>
    <row r="17" spans="1:75" ht="14" x14ac:dyDescent="0.15">
      <c r="A17" s="65" t="s">
        <v>783</v>
      </c>
      <c r="B17" s="65" t="s">
        <v>782</v>
      </c>
      <c r="C17" s="65">
        <v>0</v>
      </c>
      <c r="D17" s="54">
        <v>55</v>
      </c>
      <c r="E17" s="141"/>
      <c r="F17" s="67"/>
      <c r="G17" s="67"/>
      <c r="H17" s="67"/>
      <c r="I17" s="67"/>
      <c r="J17" s="67"/>
      <c r="K17" s="67"/>
      <c r="L17" s="67"/>
      <c r="M17" s="70">
        <f>'Morpeth 10k'!F5</f>
        <v>4.0358796296296295E-2</v>
      </c>
      <c r="N17" s="67">
        <v>56.499628734388772</v>
      </c>
      <c r="O17" s="67"/>
      <c r="P17" s="75"/>
      <c r="Q17" s="67"/>
      <c r="R17" s="67"/>
      <c r="S17" s="70">
        <f>'Hexham Half'!J8</f>
        <v>9.9479166666666674E-2</v>
      </c>
      <c r="T17" s="67">
        <v>55.049389000271177</v>
      </c>
      <c r="U17" s="67"/>
      <c r="V17" s="67"/>
      <c r="W17" s="70"/>
      <c r="X17" s="67"/>
      <c r="Y17" s="67"/>
      <c r="Z17" s="67"/>
      <c r="AA17" s="67"/>
      <c r="AB17" s="67"/>
      <c r="AC17" s="67"/>
      <c r="AD17" s="67"/>
      <c r="AE17" s="75"/>
      <c r="AF17" s="66"/>
      <c r="AG17" s="67"/>
      <c r="AH17" s="67"/>
      <c r="AI17" s="67"/>
      <c r="AJ17" s="67"/>
      <c r="AK17" s="67"/>
      <c r="AL17" s="67"/>
      <c r="AM17" s="67"/>
      <c r="AN17" s="67"/>
      <c r="AO17" s="75"/>
      <c r="AP17" s="2">
        <f>IF(AQ17&lt;=3,SUM(MAX(F17,H17,J17,L17,N17,P17),MAX(R17,T17,V17,X17,Z17,AB17,AE17),MAX(AG17,AI17,AK17,AM17,AO17))/AQ17,SUM(MAX(F17,H17,J17,L17,N17,P17),MAX(R17,T17,V17,X17,Z17,AB17,AE17),MAX(AG17,AI17,AK17,AM17,AO17),BT17)/AQ17)</f>
        <v>55.77450886732997</v>
      </c>
      <c r="AQ17">
        <f>IF((IF(AV17&gt;=3,AV17+AW17,AV17))&gt;4,4,(IF(AV17&gt;=3,AV17+AW17,AV17)))</f>
        <v>2</v>
      </c>
      <c r="AS17">
        <f t="shared" si="0"/>
        <v>1</v>
      </c>
      <c r="AT17">
        <f t="shared" si="1"/>
        <v>1</v>
      </c>
      <c r="AU17">
        <f t="shared" si="2"/>
        <v>0</v>
      </c>
      <c r="AV17">
        <f t="shared" si="3"/>
        <v>2</v>
      </c>
      <c r="AW17">
        <f t="shared" si="26"/>
        <v>0</v>
      </c>
      <c r="AY17">
        <f t="shared" si="4"/>
        <v>0</v>
      </c>
      <c r="AZ17">
        <f t="shared" si="5"/>
        <v>0</v>
      </c>
      <c r="BA17">
        <f t="shared" si="6"/>
        <v>0</v>
      </c>
      <c r="BB17">
        <f t="shared" si="7"/>
        <v>0</v>
      </c>
      <c r="BC17">
        <f t="shared" si="8"/>
        <v>56.499628734388772</v>
      </c>
      <c r="BD17">
        <f t="shared" si="9"/>
        <v>0</v>
      </c>
      <c r="BE17">
        <f t="shared" si="10"/>
        <v>0</v>
      </c>
      <c r="BF17">
        <f t="shared" si="11"/>
        <v>55.049389000271177</v>
      </c>
      <c r="BG17">
        <f t="shared" si="12"/>
        <v>0</v>
      </c>
      <c r="BH17">
        <f t="shared" si="13"/>
        <v>0</v>
      </c>
      <c r="BI17">
        <f t="shared" si="14"/>
        <v>0</v>
      </c>
      <c r="BJ17">
        <f t="shared" si="15"/>
        <v>0</v>
      </c>
      <c r="BK17">
        <f t="shared" si="16"/>
        <v>0</v>
      </c>
      <c r="BL17">
        <f t="shared" si="17"/>
        <v>0</v>
      </c>
      <c r="BM17">
        <f t="shared" si="18"/>
        <v>0</v>
      </c>
      <c r="BN17">
        <f t="shared" si="19"/>
        <v>0</v>
      </c>
      <c r="BO17">
        <f t="shared" si="20"/>
        <v>0</v>
      </c>
      <c r="BP17">
        <f t="shared" si="27"/>
        <v>0</v>
      </c>
      <c r="BQ17">
        <f t="shared" si="21"/>
        <v>0</v>
      </c>
      <c r="BR17">
        <f t="shared" si="22"/>
        <v>56.499628734388772</v>
      </c>
      <c r="BS17">
        <f t="shared" si="23"/>
        <v>0</v>
      </c>
      <c r="BT17">
        <f t="shared" si="24"/>
        <v>0</v>
      </c>
      <c r="BU17">
        <f t="shared" si="28"/>
        <v>0</v>
      </c>
      <c r="BV17">
        <f t="shared" si="29"/>
        <v>0</v>
      </c>
      <c r="BW17">
        <f t="shared" si="25"/>
        <v>0</v>
      </c>
    </row>
    <row r="18" spans="1:75" ht="14" x14ac:dyDescent="0.15">
      <c r="A18" s="65" t="s">
        <v>1263</v>
      </c>
      <c r="B18" s="65" t="s">
        <v>1262</v>
      </c>
      <c r="C18" s="65">
        <v>0</v>
      </c>
      <c r="D18" s="54">
        <v>48</v>
      </c>
      <c r="E18" s="141">
        <v>1.3981481481481482E-2</v>
      </c>
      <c r="F18" s="67">
        <v>80.32457619523818</v>
      </c>
      <c r="G18" s="67"/>
      <c r="H18" s="67"/>
      <c r="I18" s="67"/>
      <c r="J18" s="68"/>
      <c r="K18" s="67"/>
      <c r="L18" s="68"/>
      <c r="M18" s="69">
        <f>'Morpeth 10k'!F3</f>
        <v>2.8206018518518519E-2</v>
      </c>
      <c r="N18" s="67">
        <v>61.799261926242515</v>
      </c>
      <c r="O18" s="67"/>
      <c r="P18" s="75"/>
      <c r="Q18" s="67"/>
      <c r="R18" s="67"/>
      <c r="S18" s="67"/>
      <c r="T18" s="67"/>
      <c r="U18" s="67"/>
      <c r="V18" s="67"/>
      <c r="W18" s="70"/>
      <c r="X18" s="67"/>
      <c r="Z18" s="67"/>
      <c r="AA18" s="67"/>
      <c r="AB18" s="67"/>
      <c r="AC18" s="67"/>
      <c r="AD18" s="67"/>
      <c r="AE18" s="75"/>
      <c r="AF18" s="142">
        <v>1.2659722222222223</v>
      </c>
      <c r="AG18" s="78">
        <v>69.785846504893726</v>
      </c>
      <c r="AH18" s="78"/>
      <c r="AI18" s="67"/>
      <c r="AJ18" s="67"/>
      <c r="AK18" s="67"/>
      <c r="AL18" s="67"/>
      <c r="AM18" s="67"/>
      <c r="AN18" s="67"/>
      <c r="AO18" s="75"/>
      <c r="AP18" s="2">
        <f>IF(AQ18&lt;=3,SUM(MAX(F18,H18,J18,L18,N18,P18),MAX(R18,T18,V18,X18,Z18,AB18,AE18),MAX(AG18,AI18,AK18,AM18,AO18))/AQ18,SUM(MAX(F18,H18,J18,L18,N18,P18),MAX(R18,T18,V18,X18,Z18,AB18,AE18),MAX(AG18,AI18,AK18,AM18,AO18),BT18)/AQ18)</f>
        <v>75.055211350065946</v>
      </c>
      <c r="AQ18">
        <f>IF((IF(AV18&gt;=3,AV18+AW18,AV18))&gt;4,4,(IF(AV18&gt;=3,AV18+AW18,AV18)))</f>
        <v>2</v>
      </c>
      <c r="AS18">
        <f t="shared" si="0"/>
        <v>2</v>
      </c>
      <c r="AT18">
        <f t="shared" si="1"/>
        <v>0</v>
      </c>
      <c r="AU18">
        <f t="shared" si="2"/>
        <v>1</v>
      </c>
      <c r="AV18">
        <f t="shared" si="3"/>
        <v>2</v>
      </c>
      <c r="AW18">
        <f t="shared" si="26"/>
        <v>1</v>
      </c>
      <c r="AY18">
        <f t="shared" si="4"/>
        <v>80.32457619523818</v>
      </c>
      <c r="AZ18">
        <f t="shared" si="5"/>
        <v>0</v>
      </c>
      <c r="BA18">
        <f t="shared" si="6"/>
        <v>0</v>
      </c>
      <c r="BB18">
        <f t="shared" si="7"/>
        <v>0</v>
      </c>
      <c r="BC18">
        <f t="shared" si="8"/>
        <v>61.799261926242515</v>
      </c>
      <c r="BD18">
        <f t="shared" si="9"/>
        <v>0</v>
      </c>
      <c r="BE18">
        <f t="shared" si="10"/>
        <v>0</v>
      </c>
      <c r="BF18">
        <f t="shared" si="11"/>
        <v>0</v>
      </c>
      <c r="BG18">
        <f t="shared" si="12"/>
        <v>0</v>
      </c>
      <c r="BH18">
        <f t="shared" si="13"/>
        <v>0</v>
      </c>
      <c r="BI18">
        <f t="shared" si="14"/>
        <v>0</v>
      </c>
      <c r="BJ18">
        <f t="shared" si="15"/>
        <v>0</v>
      </c>
      <c r="BK18">
        <f t="shared" si="16"/>
        <v>0</v>
      </c>
      <c r="BL18">
        <f t="shared" si="17"/>
        <v>69.785846504893726</v>
      </c>
      <c r="BM18">
        <f t="shared" si="18"/>
        <v>0</v>
      </c>
      <c r="BN18">
        <f t="shared" si="19"/>
        <v>0</v>
      </c>
      <c r="BO18">
        <f t="shared" si="20"/>
        <v>0</v>
      </c>
      <c r="BP18">
        <f t="shared" si="27"/>
        <v>0</v>
      </c>
      <c r="BQ18">
        <f t="shared" si="21"/>
        <v>80.32457619523818</v>
      </c>
      <c r="BR18">
        <f t="shared" si="22"/>
        <v>61.799261926242515</v>
      </c>
      <c r="BS18">
        <f t="shared" si="23"/>
        <v>69.785846504893726</v>
      </c>
      <c r="BT18">
        <f t="shared" si="24"/>
        <v>61.799261926242515</v>
      </c>
      <c r="BU18">
        <f t="shared" si="28"/>
        <v>61.799261926242515</v>
      </c>
      <c r="BV18">
        <f t="shared" si="29"/>
        <v>0</v>
      </c>
      <c r="BW18">
        <f t="shared" ref="BW18:BW53" si="30">LARGE(BL18:BP18,2)</f>
        <v>0</v>
      </c>
    </row>
    <row r="19" spans="1:75" ht="14" x14ac:dyDescent="0.15">
      <c r="A19" s="65" t="s">
        <v>1690</v>
      </c>
      <c r="B19" s="65" t="s">
        <v>1258</v>
      </c>
      <c r="C19" s="65">
        <v>0</v>
      </c>
      <c r="D19" s="54">
        <v>41</v>
      </c>
      <c r="E19" s="141">
        <v>1.4988425925925926E-2</v>
      </c>
      <c r="F19" s="67">
        <v>70.693311552283731</v>
      </c>
      <c r="G19" s="67"/>
      <c r="H19" s="67"/>
      <c r="I19" s="67"/>
      <c r="J19" s="67"/>
      <c r="K19" s="67"/>
      <c r="L19" s="67"/>
      <c r="M19" s="70">
        <f>'Morpeth 10k'!F4</f>
        <v>3.1273148148148147E-2</v>
      </c>
      <c r="N19" s="67">
        <v>62.466861959993267</v>
      </c>
      <c r="O19" s="67"/>
      <c r="P19" s="75"/>
      <c r="Q19" s="67"/>
      <c r="R19" s="67"/>
      <c r="S19" s="67"/>
      <c r="T19" s="67"/>
      <c r="U19" s="67"/>
      <c r="V19" s="67"/>
      <c r="W19" s="70">
        <v>8.0358796296296289E-2</v>
      </c>
      <c r="X19" s="67">
        <v>64.202687126034689</v>
      </c>
      <c r="Y19" s="70">
        <f>'Great north run'!F7</f>
        <v>6.6944444444444445E-2</v>
      </c>
      <c r="Z19" s="67">
        <v>70.438298214465192</v>
      </c>
      <c r="AA19" s="67"/>
      <c r="AB19" s="67"/>
      <c r="AC19" s="67"/>
      <c r="AD19" s="67"/>
      <c r="AE19" s="75"/>
      <c r="AF19" s="66"/>
      <c r="AG19" s="67"/>
      <c r="AH19" s="67"/>
      <c r="AI19" s="67"/>
      <c r="AJ19" s="67"/>
      <c r="AK19" s="67"/>
      <c r="AL19" s="67"/>
      <c r="AM19" s="67"/>
      <c r="AN19" s="67"/>
      <c r="AO19" s="75"/>
      <c r="AP19" s="2">
        <f>IF(AQ19&lt;=3,SUM(MAX(F19,H19,J19,L19,N19,P19),MAX(R19,T19,V19,X19,Z19,AB19,AE19),MAX(AG19,AI19,AK19,AM19,AO19))/AQ19,SUM(MAX(F19,H19,J19,L19,N19,P19),MAX(R19,T19,V19,X19,Z19,AB19,AE19),MAX(AG19,AI19,AK19,AM19,AO19),BT19)/AQ19)</f>
        <v>70.565804883374454</v>
      </c>
      <c r="AQ19">
        <f>IF((IF(AV19&gt;=3,AV19+AW19,AV19))&gt;4,4,(IF(AV19&gt;=3,AV19+AW19,AV19)))</f>
        <v>2</v>
      </c>
      <c r="AS19">
        <f t="shared" si="0"/>
        <v>2</v>
      </c>
      <c r="AT19">
        <f t="shared" si="1"/>
        <v>2</v>
      </c>
      <c r="AU19">
        <f t="shared" si="2"/>
        <v>0</v>
      </c>
      <c r="AV19">
        <f t="shared" si="3"/>
        <v>2</v>
      </c>
      <c r="AW19">
        <f t="shared" si="26"/>
        <v>2</v>
      </c>
      <c r="AY19">
        <f t="shared" si="4"/>
        <v>70.693311552283731</v>
      </c>
      <c r="AZ19">
        <f t="shared" si="5"/>
        <v>0</v>
      </c>
      <c r="BA19">
        <f t="shared" si="6"/>
        <v>0</v>
      </c>
      <c r="BB19">
        <f t="shared" si="7"/>
        <v>0</v>
      </c>
      <c r="BC19">
        <f t="shared" si="8"/>
        <v>62.466861959993267</v>
      </c>
      <c r="BD19">
        <f t="shared" si="9"/>
        <v>0</v>
      </c>
      <c r="BE19">
        <f t="shared" si="10"/>
        <v>0</v>
      </c>
      <c r="BF19">
        <f t="shared" si="11"/>
        <v>0</v>
      </c>
      <c r="BG19">
        <f t="shared" si="12"/>
        <v>0</v>
      </c>
      <c r="BH19">
        <f t="shared" si="13"/>
        <v>64.202687126034689</v>
      </c>
      <c r="BI19">
        <f t="shared" si="14"/>
        <v>70.438298214465192</v>
      </c>
      <c r="BJ19">
        <f t="shared" si="15"/>
        <v>0</v>
      </c>
      <c r="BK19">
        <f t="shared" si="16"/>
        <v>0</v>
      </c>
      <c r="BL19">
        <f t="shared" si="17"/>
        <v>0</v>
      </c>
      <c r="BM19">
        <f t="shared" si="18"/>
        <v>0</v>
      </c>
      <c r="BN19">
        <f t="shared" si="19"/>
        <v>0</v>
      </c>
      <c r="BO19">
        <f t="shared" si="20"/>
        <v>0</v>
      </c>
      <c r="BP19">
        <f t="shared" si="27"/>
        <v>0</v>
      </c>
      <c r="BQ19">
        <f t="shared" si="21"/>
        <v>70.693311552283731</v>
      </c>
      <c r="BR19">
        <f t="shared" si="22"/>
        <v>70.438298214465192</v>
      </c>
      <c r="BS19">
        <f t="shared" si="23"/>
        <v>0</v>
      </c>
      <c r="BT19">
        <f t="shared" si="24"/>
        <v>64.202687126034689</v>
      </c>
      <c r="BU19">
        <f t="shared" si="28"/>
        <v>62.466861959993267</v>
      </c>
      <c r="BV19">
        <f t="shared" si="29"/>
        <v>64.202687126034689</v>
      </c>
      <c r="BW19">
        <f t="shared" si="30"/>
        <v>0</v>
      </c>
    </row>
    <row r="20" spans="1:75" ht="14" x14ac:dyDescent="0.15">
      <c r="A20" s="65" t="s">
        <v>1149</v>
      </c>
      <c r="B20" s="65" t="s">
        <v>1743</v>
      </c>
      <c r="C20" s="65">
        <v>1</v>
      </c>
      <c r="D20" s="54">
        <v>18</v>
      </c>
      <c r="E20" s="141"/>
      <c r="P20" s="75"/>
      <c r="Q20" s="67"/>
      <c r="AA20" s="46">
        <v>4.5833333333333337E-2</v>
      </c>
      <c r="AB20">
        <v>66.713365819147171</v>
      </c>
      <c r="AE20" s="75"/>
      <c r="AF20" s="66"/>
      <c r="AN20" s="46">
        <f>Hobble!H58</f>
        <v>5.9166666666666666E-2</v>
      </c>
      <c r="AO20" s="75">
        <v>64.892842632181029</v>
      </c>
      <c r="AP20" s="2">
        <f>IF(AQ20&lt;=3,SUM(MAX(F20,H20,J20,L20,N20,P20),MAX(R20,T20,V20,X20,Z20,AB20,AE20),MAX(AG20,AI20,AK20,AM20,AO20))/AQ20,SUM(MAX(F20,H20,J20,L20,N20,P20),MAX(R20,T20,V20,X20,Z20,AB20,AE20),MAX(AG20,AI20,AK20,AM20,AO20),BT20)/AQ20)</f>
        <v>65.8031042256641</v>
      </c>
      <c r="AQ20">
        <f>IF((IF(AV20&gt;=3,AV20+AW20,AV20))&gt;4,4,(IF(AV20&gt;=3,AV20+AW20,AV20)))</f>
        <v>2</v>
      </c>
      <c r="AS20">
        <f t="shared" si="0"/>
        <v>0</v>
      </c>
      <c r="AT20">
        <f t="shared" si="1"/>
        <v>1</v>
      </c>
      <c r="AU20">
        <f t="shared" si="2"/>
        <v>1</v>
      </c>
      <c r="AV20">
        <f t="shared" si="3"/>
        <v>2</v>
      </c>
      <c r="AW20">
        <f t="shared" si="26"/>
        <v>0</v>
      </c>
      <c r="AY20">
        <f t="shared" si="4"/>
        <v>0</v>
      </c>
      <c r="AZ20">
        <f t="shared" si="5"/>
        <v>0</v>
      </c>
      <c r="BA20">
        <f t="shared" si="6"/>
        <v>0</v>
      </c>
      <c r="BB20">
        <f t="shared" si="7"/>
        <v>0</v>
      </c>
      <c r="BC20">
        <f t="shared" si="8"/>
        <v>0</v>
      </c>
      <c r="BD20">
        <f t="shared" si="9"/>
        <v>0</v>
      </c>
      <c r="BE20">
        <f t="shared" si="10"/>
        <v>0</v>
      </c>
      <c r="BF20">
        <f t="shared" si="11"/>
        <v>0</v>
      </c>
      <c r="BG20">
        <f t="shared" si="12"/>
        <v>0</v>
      </c>
      <c r="BH20">
        <f t="shared" si="13"/>
        <v>0</v>
      </c>
      <c r="BI20">
        <f t="shared" si="14"/>
        <v>0</v>
      </c>
      <c r="BJ20">
        <f t="shared" si="15"/>
        <v>66.713365819147171</v>
      </c>
      <c r="BK20">
        <f t="shared" si="16"/>
        <v>0</v>
      </c>
      <c r="BL20">
        <f t="shared" si="17"/>
        <v>0</v>
      </c>
      <c r="BM20">
        <f t="shared" si="18"/>
        <v>0</v>
      </c>
      <c r="BN20">
        <f t="shared" si="19"/>
        <v>0</v>
      </c>
      <c r="BO20">
        <f t="shared" si="20"/>
        <v>0</v>
      </c>
      <c r="BP20">
        <f t="shared" si="27"/>
        <v>64.892842632181029</v>
      </c>
      <c r="BQ20">
        <f t="shared" si="21"/>
        <v>0</v>
      </c>
      <c r="BR20">
        <f t="shared" si="22"/>
        <v>66.713365819147171</v>
      </c>
      <c r="BS20">
        <f t="shared" si="23"/>
        <v>64.892842632181029</v>
      </c>
      <c r="BT20">
        <f t="shared" si="24"/>
        <v>0</v>
      </c>
      <c r="BU20">
        <f t="shared" si="28"/>
        <v>0</v>
      </c>
      <c r="BV20">
        <f t="shared" si="29"/>
        <v>0</v>
      </c>
      <c r="BW20">
        <f t="shared" si="30"/>
        <v>0</v>
      </c>
    </row>
    <row r="21" spans="1:75" ht="14" x14ac:dyDescent="0.15">
      <c r="A21" s="65" t="s">
        <v>1235</v>
      </c>
      <c r="B21" s="65" t="s">
        <v>1234</v>
      </c>
      <c r="C21" s="65">
        <v>0</v>
      </c>
      <c r="D21" s="54">
        <v>50</v>
      </c>
      <c r="E21" s="141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75"/>
      <c r="Q21" s="67"/>
      <c r="R21" s="67"/>
      <c r="S21" s="67"/>
      <c r="T21" s="67"/>
      <c r="U21" s="67"/>
      <c r="V21" s="67"/>
      <c r="W21" s="70">
        <v>9.0324074074074071E-2</v>
      </c>
      <c r="X21" s="67">
        <v>62.410664895157204</v>
      </c>
      <c r="Y21" s="67"/>
      <c r="Z21" s="67"/>
      <c r="AA21" s="67"/>
      <c r="AB21" s="67"/>
      <c r="AC21" s="67"/>
      <c r="AD21" s="67"/>
      <c r="AE21" s="75"/>
      <c r="AF21" s="66"/>
      <c r="AG21" s="67"/>
      <c r="AH21" s="67"/>
      <c r="AI21" s="67"/>
      <c r="AJ21" s="67"/>
      <c r="AK21" s="67"/>
      <c r="AL21" s="67"/>
      <c r="AM21" s="67"/>
      <c r="AN21" s="70">
        <f>Hobble!H165</f>
        <v>7.3738425925925929E-2</v>
      </c>
      <c r="AO21" s="75">
        <v>66.047600848988978</v>
      </c>
      <c r="AP21" s="2">
        <f>IF(AQ21&lt;=3,SUM(MAX(F21,H21,J21,L21,N21,P21),MAX(R21,T21,V21,X21,Z21,AB21,AE21),MAX(AG21,AI21,AK21,AM21,AO21))/AQ21,SUM(MAX(F21,H21,J21,L21,N21,P21),MAX(R21,T21,V21,X21,Z21,AB21,AE21),MAX(AG21,AI21,AK21,AM21,AO21),BT21)/AQ21)</f>
        <v>64.229132872073095</v>
      </c>
      <c r="AQ21">
        <f>IF((IF(AV21&gt;=3,AV21+AW21,AV21))&gt;4,4,(IF(AV21&gt;=3,AV21+AW21,AV21)))</f>
        <v>2</v>
      </c>
      <c r="AS21">
        <f t="shared" si="0"/>
        <v>0</v>
      </c>
      <c r="AT21">
        <f t="shared" si="1"/>
        <v>1</v>
      </c>
      <c r="AU21">
        <f t="shared" si="2"/>
        <v>1</v>
      </c>
      <c r="AV21">
        <f t="shared" si="3"/>
        <v>2</v>
      </c>
      <c r="AW21">
        <f t="shared" si="26"/>
        <v>0</v>
      </c>
      <c r="AY21">
        <f t="shared" si="4"/>
        <v>0</v>
      </c>
      <c r="AZ21">
        <f t="shared" si="5"/>
        <v>0</v>
      </c>
      <c r="BA21">
        <f t="shared" si="6"/>
        <v>0</v>
      </c>
      <c r="BB21">
        <f t="shared" si="7"/>
        <v>0</v>
      </c>
      <c r="BC21">
        <f t="shared" si="8"/>
        <v>0</v>
      </c>
      <c r="BD21">
        <f t="shared" si="9"/>
        <v>0</v>
      </c>
      <c r="BE21">
        <f t="shared" si="10"/>
        <v>0</v>
      </c>
      <c r="BF21">
        <f t="shared" si="11"/>
        <v>0</v>
      </c>
      <c r="BG21">
        <f t="shared" si="12"/>
        <v>0</v>
      </c>
      <c r="BH21">
        <f t="shared" si="13"/>
        <v>62.410664895157204</v>
      </c>
      <c r="BI21">
        <f t="shared" si="14"/>
        <v>0</v>
      </c>
      <c r="BJ21">
        <f t="shared" si="15"/>
        <v>0</v>
      </c>
      <c r="BK21">
        <f t="shared" si="16"/>
        <v>0</v>
      </c>
      <c r="BL21">
        <f t="shared" si="17"/>
        <v>0</v>
      </c>
      <c r="BM21">
        <f t="shared" si="18"/>
        <v>0</v>
      </c>
      <c r="BN21">
        <f t="shared" si="19"/>
        <v>0</v>
      </c>
      <c r="BO21">
        <f t="shared" si="20"/>
        <v>0</v>
      </c>
      <c r="BP21">
        <f t="shared" si="27"/>
        <v>66.047600848988978</v>
      </c>
      <c r="BQ21">
        <f t="shared" si="21"/>
        <v>0</v>
      </c>
      <c r="BR21">
        <f t="shared" si="22"/>
        <v>62.410664895157204</v>
      </c>
      <c r="BS21">
        <f t="shared" si="23"/>
        <v>66.047600848988978</v>
      </c>
      <c r="BT21">
        <f t="shared" si="24"/>
        <v>0</v>
      </c>
      <c r="BU21">
        <f t="shared" si="28"/>
        <v>0</v>
      </c>
      <c r="BV21">
        <f t="shared" si="29"/>
        <v>0</v>
      </c>
      <c r="BW21">
        <f t="shared" si="30"/>
        <v>0</v>
      </c>
    </row>
    <row r="22" spans="1:75" x14ac:dyDescent="0.15">
      <c r="A22" s="10" t="s">
        <v>843</v>
      </c>
      <c r="B22" s="10" t="s">
        <v>1161</v>
      </c>
      <c r="C22" s="10">
        <v>1</v>
      </c>
      <c r="D22" s="54">
        <v>46</v>
      </c>
      <c r="E22" s="141"/>
      <c r="F22" s="67"/>
      <c r="G22" s="67"/>
      <c r="H22" s="67"/>
      <c r="I22" s="67"/>
      <c r="J22" s="70"/>
      <c r="K22" s="67"/>
      <c r="L22" s="67"/>
      <c r="M22" s="67"/>
      <c r="N22" s="67"/>
      <c r="O22" s="70">
        <v>3.2361111111111111E-2</v>
      </c>
      <c r="P22" s="75">
        <v>62.37152145548081</v>
      </c>
      <c r="Q22" s="67"/>
      <c r="R22" s="67"/>
      <c r="S22" s="70">
        <f>'Hexham Half'!J7</f>
        <v>7.962962962962962E-2</v>
      </c>
      <c r="T22" s="67">
        <v>54.907472202137498</v>
      </c>
      <c r="U22" s="67"/>
      <c r="V22" s="67"/>
      <c r="W22" s="70"/>
      <c r="X22" s="67"/>
      <c r="Y22" s="70">
        <f>'Great north run'!F10</f>
        <v>8.2708333333333328E-2</v>
      </c>
      <c r="Z22" s="67">
        <v>52.863617233516088</v>
      </c>
      <c r="AA22" s="46">
        <v>5.3425925925925925E-2</v>
      </c>
      <c r="AB22" s="67">
        <v>61.883114531935249</v>
      </c>
      <c r="AC22" s="67"/>
      <c r="AD22" s="67"/>
      <c r="AE22" s="75"/>
      <c r="AF22" s="66"/>
      <c r="AG22" s="67"/>
      <c r="AH22" s="67"/>
      <c r="AI22" s="67"/>
      <c r="AJ22" s="67"/>
      <c r="AK22" s="67"/>
      <c r="AL22" s="67"/>
      <c r="AM22" s="67"/>
      <c r="AN22" s="67"/>
      <c r="AO22" s="75"/>
      <c r="AP22" s="2">
        <f>IF(AQ22&lt;=3,SUM(MAX(F22,H22,J22,L22,N22,P22),MAX(R22,T22,V22,X22,Z22,AB22,AE22),MAX(AG22,AI22,AK22,AM22,AO22))/AQ22,SUM(MAX(F22,H22,J22,L22,N22,P22),MAX(R22,T22,V22,X22,Z22,AB22,AE22),MAX(AG22,AI22,AK22,AM22,AO22),BT22)/AQ22)</f>
        <v>62.127317993708033</v>
      </c>
      <c r="AQ22">
        <f>IF((IF(AV22&gt;=3,AV22+AW22,AV22))&gt;4,4,(IF(AV22&gt;=3,AV22+AW22,AV22)))</f>
        <v>2</v>
      </c>
      <c r="AS22">
        <f t="shared" si="0"/>
        <v>1</v>
      </c>
      <c r="AT22">
        <f t="shared" si="1"/>
        <v>3</v>
      </c>
      <c r="AU22">
        <f t="shared" si="2"/>
        <v>0</v>
      </c>
      <c r="AV22">
        <f t="shared" si="3"/>
        <v>2</v>
      </c>
      <c r="AW22">
        <f t="shared" si="26"/>
        <v>1</v>
      </c>
      <c r="AY22">
        <f t="shared" si="4"/>
        <v>0</v>
      </c>
      <c r="AZ22">
        <f t="shared" si="5"/>
        <v>0</v>
      </c>
      <c r="BA22">
        <f t="shared" si="6"/>
        <v>0</v>
      </c>
      <c r="BB22">
        <f t="shared" si="7"/>
        <v>0</v>
      </c>
      <c r="BC22">
        <f t="shared" si="8"/>
        <v>0</v>
      </c>
      <c r="BD22">
        <f t="shared" si="9"/>
        <v>62.37152145548081</v>
      </c>
      <c r="BE22">
        <f t="shared" si="10"/>
        <v>0</v>
      </c>
      <c r="BF22">
        <f t="shared" si="11"/>
        <v>54.907472202137498</v>
      </c>
      <c r="BG22">
        <f t="shared" si="12"/>
        <v>0</v>
      </c>
      <c r="BH22">
        <f t="shared" si="13"/>
        <v>0</v>
      </c>
      <c r="BI22">
        <f t="shared" si="14"/>
        <v>52.863617233516088</v>
      </c>
      <c r="BJ22">
        <f t="shared" si="15"/>
        <v>61.883114531935249</v>
      </c>
      <c r="BK22">
        <f t="shared" si="16"/>
        <v>0</v>
      </c>
      <c r="BL22">
        <f t="shared" si="17"/>
        <v>0</v>
      </c>
      <c r="BM22">
        <f t="shared" si="18"/>
        <v>0</v>
      </c>
      <c r="BN22">
        <f t="shared" si="19"/>
        <v>0</v>
      </c>
      <c r="BO22">
        <f t="shared" si="20"/>
        <v>0</v>
      </c>
      <c r="BP22">
        <f t="shared" si="27"/>
        <v>0</v>
      </c>
      <c r="BQ22">
        <f t="shared" si="21"/>
        <v>0</v>
      </c>
      <c r="BR22">
        <f t="shared" si="22"/>
        <v>62.37152145548081</v>
      </c>
      <c r="BS22">
        <f t="shared" si="23"/>
        <v>0</v>
      </c>
      <c r="BT22">
        <f t="shared" si="24"/>
        <v>54.907472202137498</v>
      </c>
      <c r="BU22">
        <f t="shared" si="28"/>
        <v>0</v>
      </c>
      <c r="BV22">
        <f t="shared" si="29"/>
        <v>54.907472202137498</v>
      </c>
      <c r="BW22">
        <f t="shared" si="30"/>
        <v>0</v>
      </c>
    </row>
    <row r="23" spans="1:75" x14ac:dyDescent="0.15">
      <c r="A23" s="10" t="s">
        <v>852</v>
      </c>
      <c r="B23" s="10" t="s">
        <v>851</v>
      </c>
      <c r="C23" s="10">
        <v>1</v>
      </c>
      <c r="D23" s="54">
        <v>63</v>
      </c>
      <c r="E23" s="141"/>
      <c r="F23" s="67"/>
      <c r="G23" s="67"/>
      <c r="H23" s="67"/>
      <c r="I23" s="67"/>
      <c r="J23" s="70"/>
      <c r="K23" s="67"/>
      <c r="L23" s="67"/>
      <c r="M23" s="67"/>
      <c r="N23" s="67"/>
      <c r="O23" s="70">
        <v>4.0671296296296296E-2</v>
      </c>
      <c r="P23" s="75">
        <v>57.59061882587482</v>
      </c>
      <c r="Q23" s="67"/>
      <c r="R23" s="67"/>
      <c r="S23" s="67"/>
      <c r="T23" s="67"/>
      <c r="U23" s="67"/>
      <c r="V23" s="67"/>
      <c r="W23" s="70"/>
      <c r="X23" s="67"/>
      <c r="Y23" s="67"/>
      <c r="Z23" s="67"/>
      <c r="AA23" s="67"/>
      <c r="AB23" s="67"/>
      <c r="AC23" s="67"/>
      <c r="AD23" s="67"/>
      <c r="AE23" s="75"/>
      <c r="AF23" s="66"/>
      <c r="AG23" s="67"/>
      <c r="AH23" s="67"/>
      <c r="AI23" s="67"/>
      <c r="AJ23" s="67"/>
      <c r="AK23" s="67"/>
      <c r="AL23" s="67"/>
      <c r="AM23" s="67"/>
      <c r="AN23" s="67"/>
      <c r="AO23" s="75"/>
      <c r="AP23" s="2">
        <f>IF(AQ23&lt;=3,SUM(MAX(F23,H23,J23,L23,N23,P23),MAX(R23,T23,V23,X23,Z23,AB23,AE23),MAX(AG23,AI23,AK23,AM23,AO23))/AQ23,SUM(MAX(F23,H23,J23,L23,N23,P23),MAX(R23,T23,V23,X23,Z23,AB23,AE23),MAX(AG23,AI23,AK23,AM23,AO23),BT23)/AQ23)</f>
        <v>57.59061882587482</v>
      </c>
      <c r="AQ23">
        <f>IF((IF(AV23&gt;=3,AV23+AW23,AV23))&gt;4,4,(IF(AV23&gt;=3,AV23+AW23,AV23)))</f>
        <v>1</v>
      </c>
      <c r="AS23">
        <f t="shared" si="0"/>
        <v>1</v>
      </c>
      <c r="AT23">
        <f t="shared" si="1"/>
        <v>0</v>
      </c>
      <c r="AU23">
        <f t="shared" si="2"/>
        <v>0</v>
      </c>
      <c r="AV23">
        <f t="shared" si="3"/>
        <v>1</v>
      </c>
      <c r="AW23">
        <f t="shared" si="26"/>
        <v>0</v>
      </c>
      <c r="AY23">
        <f t="shared" si="4"/>
        <v>0</v>
      </c>
      <c r="AZ23">
        <f t="shared" si="5"/>
        <v>0</v>
      </c>
      <c r="BA23">
        <f t="shared" si="6"/>
        <v>0</v>
      </c>
      <c r="BB23">
        <f t="shared" si="7"/>
        <v>0</v>
      </c>
      <c r="BC23">
        <f t="shared" si="8"/>
        <v>0</v>
      </c>
      <c r="BD23">
        <f t="shared" si="9"/>
        <v>57.59061882587482</v>
      </c>
      <c r="BE23">
        <f t="shared" si="10"/>
        <v>0</v>
      </c>
      <c r="BF23">
        <f t="shared" si="11"/>
        <v>0</v>
      </c>
      <c r="BG23">
        <f t="shared" si="12"/>
        <v>0</v>
      </c>
      <c r="BH23">
        <f t="shared" si="13"/>
        <v>0</v>
      </c>
      <c r="BI23">
        <f t="shared" si="14"/>
        <v>0</v>
      </c>
      <c r="BJ23">
        <f t="shared" si="15"/>
        <v>0</v>
      </c>
      <c r="BK23">
        <f t="shared" si="16"/>
        <v>0</v>
      </c>
      <c r="BL23">
        <f t="shared" si="17"/>
        <v>0</v>
      </c>
      <c r="BM23">
        <f t="shared" si="18"/>
        <v>0</v>
      </c>
      <c r="BN23">
        <f t="shared" si="19"/>
        <v>0</v>
      </c>
      <c r="BO23">
        <f t="shared" si="20"/>
        <v>0</v>
      </c>
      <c r="BP23">
        <f t="shared" si="27"/>
        <v>0</v>
      </c>
      <c r="BQ23">
        <f t="shared" si="21"/>
        <v>0</v>
      </c>
      <c r="BR23">
        <f t="shared" si="22"/>
        <v>57.59061882587482</v>
      </c>
      <c r="BS23">
        <f t="shared" si="23"/>
        <v>0</v>
      </c>
      <c r="BT23">
        <f t="shared" si="24"/>
        <v>0</v>
      </c>
      <c r="BU23">
        <f t="shared" si="28"/>
        <v>0</v>
      </c>
      <c r="BV23">
        <f t="shared" si="29"/>
        <v>0</v>
      </c>
      <c r="BW23">
        <f t="shared" si="30"/>
        <v>0</v>
      </c>
    </row>
    <row r="24" spans="1:75" ht="14" x14ac:dyDescent="0.15">
      <c r="A24" s="65" t="s">
        <v>1002</v>
      </c>
      <c r="B24" s="65" t="s">
        <v>1001</v>
      </c>
      <c r="C24" s="65">
        <v>0</v>
      </c>
      <c r="D24" s="54">
        <v>54</v>
      </c>
      <c r="E24" s="141"/>
      <c r="F24" s="67"/>
      <c r="G24" s="67"/>
      <c r="H24" s="67"/>
      <c r="I24" s="67"/>
      <c r="J24" s="68"/>
      <c r="K24" s="67"/>
      <c r="L24" s="68"/>
      <c r="M24" s="69"/>
      <c r="N24" s="67"/>
      <c r="O24" s="67"/>
      <c r="P24" s="75"/>
      <c r="Q24" s="66"/>
      <c r="R24" s="67"/>
      <c r="S24" s="67"/>
      <c r="T24" s="67"/>
      <c r="U24" s="67"/>
      <c r="V24" s="67"/>
      <c r="W24" s="70"/>
      <c r="X24" s="67"/>
      <c r="Y24" s="67"/>
      <c r="Z24" s="67"/>
      <c r="AA24" s="67"/>
      <c r="AB24" s="67"/>
      <c r="AC24" s="67"/>
      <c r="AD24" s="67"/>
      <c r="AE24" s="75"/>
      <c r="AF24" s="142">
        <v>1.7</v>
      </c>
      <c r="AG24" s="78">
        <v>56.214234948510878</v>
      </c>
      <c r="AH24" s="78"/>
      <c r="AI24" s="67"/>
      <c r="AJ24" s="67"/>
      <c r="AK24" s="67"/>
      <c r="AL24" s="67"/>
      <c r="AM24" s="67"/>
      <c r="AN24" s="67"/>
      <c r="AO24" s="75"/>
      <c r="AP24" s="2">
        <f>IF(AQ24&lt;=3,SUM(MAX(F24,H24,J24,L24,N24,P24),MAX(R24,T24,V24,X24,Z24,AB24,AE24),MAX(AG24,AI24,AK24,AM24,AO24))/AQ24,SUM(MAX(F24,H24,J24,L24,N24,P24),MAX(R24,T24,V24,X24,Z24,AB24,AE24),MAX(AG24,AI24,AK24,AM24,AO24),BT24)/AQ24)</f>
        <v>56.214234948510878</v>
      </c>
      <c r="AQ24">
        <f>IF((IF(AV24&gt;=3,AV24+AW24,AV24))&gt;4,4,(IF(AV24&gt;=3,AV24+AW24,AV24)))</f>
        <v>1</v>
      </c>
      <c r="AS24">
        <f t="shared" si="0"/>
        <v>0</v>
      </c>
      <c r="AT24">
        <f t="shared" si="1"/>
        <v>0</v>
      </c>
      <c r="AU24">
        <f t="shared" si="2"/>
        <v>1</v>
      </c>
      <c r="AV24">
        <f t="shared" si="3"/>
        <v>1</v>
      </c>
      <c r="AW24">
        <f t="shared" si="26"/>
        <v>0</v>
      </c>
      <c r="AY24">
        <f t="shared" si="4"/>
        <v>0</v>
      </c>
      <c r="AZ24">
        <f t="shared" si="5"/>
        <v>0</v>
      </c>
      <c r="BA24">
        <f t="shared" si="6"/>
        <v>0</v>
      </c>
      <c r="BB24">
        <f t="shared" si="7"/>
        <v>0</v>
      </c>
      <c r="BC24">
        <f t="shared" si="8"/>
        <v>0</v>
      </c>
      <c r="BD24">
        <f t="shared" si="9"/>
        <v>0</v>
      </c>
      <c r="BE24">
        <f t="shared" si="10"/>
        <v>0</v>
      </c>
      <c r="BF24">
        <f t="shared" si="11"/>
        <v>0</v>
      </c>
      <c r="BG24">
        <f t="shared" si="12"/>
        <v>0</v>
      </c>
      <c r="BH24">
        <f t="shared" si="13"/>
        <v>0</v>
      </c>
      <c r="BI24">
        <f t="shared" si="14"/>
        <v>0</v>
      </c>
      <c r="BJ24">
        <f t="shared" si="15"/>
        <v>0</v>
      </c>
      <c r="BK24">
        <f t="shared" si="16"/>
        <v>0</v>
      </c>
      <c r="BL24">
        <f t="shared" si="17"/>
        <v>56.214234948510878</v>
      </c>
      <c r="BM24">
        <f t="shared" si="18"/>
        <v>0</v>
      </c>
      <c r="BN24">
        <f t="shared" si="19"/>
        <v>0</v>
      </c>
      <c r="BO24">
        <f t="shared" si="20"/>
        <v>0</v>
      </c>
      <c r="BP24">
        <f t="shared" si="27"/>
        <v>0</v>
      </c>
      <c r="BQ24">
        <f t="shared" si="21"/>
        <v>0</v>
      </c>
      <c r="BR24">
        <f t="shared" si="22"/>
        <v>0</v>
      </c>
      <c r="BS24">
        <f t="shared" si="23"/>
        <v>56.214234948510878</v>
      </c>
      <c r="BT24">
        <f t="shared" si="24"/>
        <v>0</v>
      </c>
      <c r="BU24">
        <f t="shared" si="28"/>
        <v>0</v>
      </c>
      <c r="BV24">
        <f t="shared" si="29"/>
        <v>0</v>
      </c>
      <c r="BW24">
        <f t="shared" si="30"/>
        <v>0</v>
      </c>
    </row>
    <row r="25" spans="1:75" ht="14" x14ac:dyDescent="0.15">
      <c r="A25" s="65" t="s">
        <v>872</v>
      </c>
      <c r="B25" s="65" t="s">
        <v>1110</v>
      </c>
      <c r="C25" s="65">
        <v>1</v>
      </c>
      <c r="D25" s="54">
        <v>59</v>
      </c>
      <c r="E25" s="141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75"/>
      <c r="Q25" s="66"/>
      <c r="R25" s="67"/>
      <c r="S25" s="67"/>
      <c r="T25" s="67"/>
      <c r="U25" s="67"/>
      <c r="V25" s="67"/>
      <c r="W25" s="70">
        <v>0.10629629629629629</v>
      </c>
      <c r="X25" s="67">
        <v>50.682486057372365</v>
      </c>
      <c r="Y25" s="67"/>
      <c r="Z25" s="67"/>
      <c r="AA25" s="67"/>
      <c r="AB25" s="67"/>
      <c r="AC25" s="67"/>
      <c r="AD25" s="67"/>
      <c r="AE25" s="75"/>
      <c r="AF25" s="66"/>
      <c r="AG25" s="67"/>
      <c r="AH25" s="67"/>
      <c r="AI25" s="67"/>
      <c r="AJ25" s="67"/>
      <c r="AK25" s="67"/>
      <c r="AL25" s="67"/>
      <c r="AM25" s="67"/>
      <c r="AN25" s="67"/>
      <c r="AO25" s="75"/>
      <c r="AP25" s="2">
        <f>IF(AQ25&lt;=3,SUM(MAX(F25,H25,J25,L25,N25,P25),MAX(R25,T25,V25,X25,Z25,AB25,AE25),MAX(AG25,AI25,AK25,AM25,AO25))/AQ25,SUM(MAX(F25,H25,J25,L25,N25,P25),MAX(R25,T25,V25,X25,Z25,AB25,AE25),MAX(AG25,AI25,AK25,AM25,AO25),BT25)/AQ25)</f>
        <v>50.682486057372365</v>
      </c>
      <c r="AQ25">
        <f>IF((IF(AV25&gt;=3,AV25+AW25,AV25))&gt;4,4,(IF(AV25&gt;=3,AV25+AW25,AV25)))</f>
        <v>1</v>
      </c>
      <c r="AS25">
        <f t="shared" si="0"/>
        <v>0</v>
      </c>
      <c r="AT25">
        <f t="shared" si="1"/>
        <v>1</v>
      </c>
      <c r="AU25">
        <f t="shared" si="2"/>
        <v>0</v>
      </c>
      <c r="AV25">
        <f t="shared" si="3"/>
        <v>1</v>
      </c>
      <c r="AW25">
        <f t="shared" si="26"/>
        <v>0</v>
      </c>
      <c r="AY25">
        <f t="shared" si="4"/>
        <v>0</v>
      </c>
      <c r="AZ25">
        <f t="shared" si="5"/>
        <v>0</v>
      </c>
      <c r="BA25">
        <f t="shared" si="6"/>
        <v>0</v>
      </c>
      <c r="BB25">
        <f t="shared" si="7"/>
        <v>0</v>
      </c>
      <c r="BC25">
        <f t="shared" si="8"/>
        <v>0</v>
      </c>
      <c r="BD25">
        <f t="shared" si="9"/>
        <v>0</v>
      </c>
      <c r="BE25">
        <f t="shared" si="10"/>
        <v>0</v>
      </c>
      <c r="BF25">
        <f t="shared" si="11"/>
        <v>0</v>
      </c>
      <c r="BG25">
        <f t="shared" si="12"/>
        <v>0</v>
      </c>
      <c r="BH25">
        <f t="shared" si="13"/>
        <v>50.682486057372365</v>
      </c>
      <c r="BI25">
        <f t="shared" si="14"/>
        <v>0</v>
      </c>
      <c r="BJ25">
        <f t="shared" si="15"/>
        <v>0</v>
      </c>
      <c r="BK25">
        <f t="shared" si="16"/>
        <v>0</v>
      </c>
      <c r="BL25">
        <f t="shared" si="17"/>
        <v>0</v>
      </c>
      <c r="BM25">
        <f t="shared" si="18"/>
        <v>0</v>
      </c>
      <c r="BN25">
        <f t="shared" si="19"/>
        <v>0</v>
      </c>
      <c r="BO25">
        <f t="shared" si="20"/>
        <v>0</v>
      </c>
      <c r="BP25">
        <f t="shared" si="27"/>
        <v>0</v>
      </c>
      <c r="BQ25">
        <f t="shared" si="21"/>
        <v>0</v>
      </c>
      <c r="BR25">
        <f t="shared" si="22"/>
        <v>50.682486057372365</v>
      </c>
      <c r="BS25">
        <f t="shared" si="23"/>
        <v>0</v>
      </c>
      <c r="BT25">
        <f t="shared" si="24"/>
        <v>0</v>
      </c>
      <c r="BU25">
        <f t="shared" si="28"/>
        <v>0</v>
      </c>
      <c r="BV25">
        <f t="shared" si="29"/>
        <v>0</v>
      </c>
      <c r="BW25">
        <f t="shared" si="30"/>
        <v>0</v>
      </c>
    </row>
    <row r="26" spans="1:75" ht="14" x14ac:dyDescent="0.15">
      <c r="A26" s="65" t="str">
        <f>'Great north run'!A12</f>
        <v>Mhairi</v>
      </c>
      <c r="B26" s="65" t="str">
        <f>'Great north run'!B12</f>
        <v>Shearer</v>
      </c>
      <c r="C26" s="65">
        <v>0</v>
      </c>
      <c r="D26" s="54">
        <v>17</v>
      </c>
      <c r="E26" s="141"/>
      <c r="G26" s="67"/>
      <c r="H26" s="67"/>
      <c r="I26" s="67"/>
      <c r="J26" s="67"/>
      <c r="K26" s="67"/>
      <c r="L26" s="67"/>
      <c r="M26" s="67"/>
      <c r="N26" s="67"/>
      <c r="O26" s="67"/>
      <c r="P26" s="75"/>
      <c r="Q26" s="66"/>
      <c r="R26" s="67"/>
      <c r="S26" s="67"/>
      <c r="T26" s="67"/>
      <c r="U26" s="67"/>
      <c r="V26" s="67"/>
      <c r="W26" s="67"/>
      <c r="X26" s="67"/>
      <c r="Y26" s="70">
        <f>'Great north run'!F12</f>
        <v>0.10756944444444444</v>
      </c>
      <c r="Z26" s="67">
        <v>44.190732471008083</v>
      </c>
      <c r="AA26" s="67"/>
      <c r="AB26" s="67"/>
      <c r="AC26" s="67"/>
      <c r="AD26" s="67"/>
      <c r="AE26" s="75"/>
      <c r="AF26" s="66"/>
      <c r="AG26" s="67"/>
      <c r="AH26" s="67"/>
      <c r="AI26" s="67"/>
      <c r="AJ26" s="67"/>
      <c r="AK26" s="67"/>
      <c r="AL26" s="67"/>
      <c r="AM26" s="67"/>
      <c r="AN26" s="67"/>
      <c r="AO26" s="75"/>
      <c r="AP26" s="2">
        <f>IF(AQ26&lt;=3,SUM(MAX(F26,H26,J26,L26,N26,P26),MAX(R26,T26,V26,X26,Z26,AB26,AE26),MAX(AG26,AI26,AK26,AM26,AO26))/AQ26,SUM(MAX(F26,H26,J26,L26,N26,P26),MAX(R26,T26,V26,X26,Z26,AB26,AE26),MAX(AG26,AI26,AK26,AM26,AO26),BT26)/AQ26)</f>
        <v>44.190732471008083</v>
      </c>
      <c r="AQ26">
        <f>IF((IF(AV26&gt;=3,AV26+AW26,AV26))&gt;4,4,(IF(AV26&gt;=3,AV26+AW26,AV26)))</f>
        <v>1</v>
      </c>
      <c r="AS26">
        <f t="shared" si="0"/>
        <v>0</v>
      </c>
      <c r="AT26">
        <f t="shared" si="1"/>
        <v>1</v>
      </c>
      <c r="AU26">
        <f t="shared" si="2"/>
        <v>0</v>
      </c>
      <c r="AV26">
        <f t="shared" si="3"/>
        <v>1</v>
      </c>
      <c r="AW26">
        <f t="shared" si="26"/>
        <v>0</v>
      </c>
      <c r="AY26">
        <f t="shared" si="4"/>
        <v>0</v>
      </c>
      <c r="AZ26">
        <f t="shared" si="5"/>
        <v>0</v>
      </c>
      <c r="BA26">
        <f t="shared" si="6"/>
        <v>0</v>
      </c>
      <c r="BB26">
        <f t="shared" si="7"/>
        <v>0</v>
      </c>
      <c r="BC26">
        <f t="shared" si="8"/>
        <v>0</v>
      </c>
      <c r="BD26">
        <f t="shared" si="9"/>
        <v>0</v>
      </c>
      <c r="BE26">
        <f t="shared" si="10"/>
        <v>0</v>
      </c>
      <c r="BF26">
        <f t="shared" si="11"/>
        <v>0</v>
      </c>
      <c r="BG26">
        <f t="shared" si="12"/>
        <v>0</v>
      </c>
      <c r="BH26">
        <f t="shared" si="13"/>
        <v>0</v>
      </c>
      <c r="BI26">
        <f t="shared" si="14"/>
        <v>44.190732471008083</v>
      </c>
      <c r="BJ26">
        <f t="shared" si="15"/>
        <v>0</v>
      </c>
      <c r="BK26">
        <f t="shared" si="16"/>
        <v>0</v>
      </c>
      <c r="BL26">
        <f t="shared" si="17"/>
        <v>0</v>
      </c>
      <c r="BM26">
        <f t="shared" si="18"/>
        <v>0</v>
      </c>
      <c r="BN26">
        <f t="shared" si="19"/>
        <v>0</v>
      </c>
      <c r="BO26">
        <f t="shared" si="20"/>
        <v>0</v>
      </c>
      <c r="BP26">
        <f t="shared" si="27"/>
        <v>0</v>
      </c>
      <c r="BQ26">
        <f t="shared" si="21"/>
        <v>0</v>
      </c>
      <c r="BR26">
        <f t="shared" si="22"/>
        <v>44.190732471008083</v>
      </c>
      <c r="BS26">
        <f t="shared" si="23"/>
        <v>0</v>
      </c>
      <c r="BT26">
        <f t="shared" si="24"/>
        <v>0</v>
      </c>
      <c r="BU26">
        <f t="shared" si="28"/>
        <v>0</v>
      </c>
      <c r="BV26">
        <f t="shared" si="29"/>
        <v>0</v>
      </c>
      <c r="BW26">
        <f t="shared" si="30"/>
        <v>0</v>
      </c>
    </row>
    <row r="27" spans="1:75" ht="14" x14ac:dyDescent="0.15">
      <c r="A27" s="65" t="str">
        <f>'Great north run'!A13</f>
        <v>Alex</v>
      </c>
      <c r="B27" s="65" t="str">
        <f>'Great north run'!B13</f>
        <v>Lea</v>
      </c>
      <c r="C27" s="65">
        <v>0</v>
      </c>
      <c r="D27" s="54">
        <v>18</v>
      </c>
      <c r="E27" s="141"/>
      <c r="G27" s="67"/>
      <c r="H27" s="67"/>
      <c r="I27" s="67"/>
      <c r="J27" s="67"/>
      <c r="K27" s="67"/>
      <c r="L27" s="67"/>
      <c r="M27" s="67"/>
      <c r="N27" s="67"/>
      <c r="O27" s="67"/>
      <c r="P27" s="75"/>
      <c r="Q27" s="66"/>
      <c r="R27" s="67"/>
      <c r="S27" s="67"/>
      <c r="T27" s="67"/>
      <c r="U27" s="67"/>
      <c r="V27" s="67"/>
      <c r="W27" s="67"/>
      <c r="X27" s="67"/>
      <c r="Y27" s="70">
        <f>'Great north run'!F13</f>
        <v>0.10758101851851852</v>
      </c>
      <c r="Z27" s="67">
        <v>43.40670655697199</v>
      </c>
      <c r="AA27" s="67"/>
      <c r="AB27" s="67"/>
      <c r="AC27" s="67"/>
      <c r="AD27" s="67"/>
      <c r="AE27" s="75"/>
      <c r="AF27" s="66"/>
      <c r="AG27" s="67"/>
      <c r="AH27" s="67"/>
      <c r="AI27" s="67"/>
      <c r="AJ27" s="67"/>
      <c r="AK27" s="67"/>
      <c r="AL27" s="67"/>
      <c r="AM27" s="67"/>
      <c r="AN27" s="67"/>
      <c r="AO27" s="75"/>
      <c r="AP27" s="2">
        <f>IF(AQ27&lt;=3,SUM(MAX(F27,H27,J27,L27,N27,P27),MAX(R27,T27,V27,X27,Z27,AB27,AE27),MAX(AG27,AI27,AK27,AM27,AO27))/AQ27,SUM(MAX(F27,H27,J27,L27,N27,P27),MAX(R27,T27,V27,X27,Z27,AB27,AE27),MAX(AG27,AI27,AK27,AM27,AO27),BT27)/AQ27)</f>
        <v>43.40670655697199</v>
      </c>
      <c r="AQ27">
        <f>IF((IF(AV27&gt;=3,AV27+AW27,AV27))&gt;4,4,(IF(AV27&gt;=3,AV27+AW27,AV27)))</f>
        <v>1</v>
      </c>
      <c r="AS27">
        <f t="shared" si="0"/>
        <v>0</v>
      </c>
      <c r="AT27">
        <f t="shared" si="1"/>
        <v>1</v>
      </c>
      <c r="AU27">
        <f t="shared" si="2"/>
        <v>0</v>
      </c>
      <c r="AV27">
        <f t="shared" si="3"/>
        <v>1</v>
      </c>
      <c r="AW27">
        <f t="shared" si="26"/>
        <v>0</v>
      </c>
      <c r="AY27">
        <f t="shared" si="4"/>
        <v>0</v>
      </c>
      <c r="AZ27">
        <f t="shared" si="5"/>
        <v>0</v>
      </c>
      <c r="BA27">
        <f t="shared" si="6"/>
        <v>0</v>
      </c>
      <c r="BB27">
        <f t="shared" si="7"/>
        <v>0</v>
      </c>
      <c r="BC27">
        <f t="shared" si="8"/>
        <v>0</v>
      </c>
      <c r="BD27">
        <f t="shared" si="9"/>
        <v>0</v>
      </c>
      <c r="BE27">
        <f t="shared" si="10"/>
        <v>0</v>
      </c>
      <c r="BF27">
        <f t="shared" si="11"/>
        <v>0</v>
      </c>
      <c r="BG27">
        <f t="shared" si="12"/>
        <v>0</v>
      </c>
      <c r="BH27">
        <f t="shared" si="13"/>
        <v>0</v>
      </c>
      <c r="BI27">
        <f t="shared" si="14"/>
        <v>43.40670655697199</v>
      </c>
      <c r="BJ27">
        <f t="shared" si="15"/>
        <v>0</v>
      </c>
      <c r="BK27">
        <f t="shared" si="16"/>
        <v>0</v>
      </c>
      <c r="BL27">
        <f t="shared" si="17"/>
        <v>0</v>
      </c>
      <c r="BM27">
        <f t="shared" si="18"/>
        <v>0</v>
      </c>
      <c r="BN27">
        <f t="shared" si="19"/>
        <v>0</v>
      </c>
      <c r="BO27">
        <f t="shared" si="20"/>
        <v>0</v>
      </c>
      <c r="BP27">
        <f t="shared" si="27"/>
        <v>0</v>
      </c>
      <c r="BQ27">
        <f t="shared" si="21"/>
        <v>0</v>
      </c>
      <c r="BR27">
        <f t="shared" si="22"/>
        <v>43.40670655697199</v>
      </c>
      <c r="BS27">
        <f t="shared" si="23"/>
        <v>0</v>
      </c>
      <c r="BT27">
        <f t="shared" si="24"/>
        <v>0</v>
      </c>
      <c r="BU27">
        <f t="shared" si="28"/>
        <v>0</v>
      </c>
      <c r="BV27">
        <f t="shared" si="29"/>
        <v>0</v>
      </c>
      <c r="BW27">
        <f t="shared" si="30"/>
        <v>0</v>
      </c>
    </row>
    <row r="28" spans="1:75" ht="14" x14ac:dyDescent="0.15">
      <c r="A28" s="65" t="s">
        <v>1096</v>
      </c>
      <c r="B28" s="65" t="s">
        <v>1093</v>
      </c>
      <c r="C28" s="65">
        <v>1</v>
      </c>
      <c r="D28" s="54">
        <v>51</v>
      </c>
      <c r="E28" s="141"/>
      <c r="F28" s="71"/>
      <c r="G28" s="71"/>
      <c r="H28" s="67"/>
      <c r="I28" s="71"/>
      <c r="J28" s="72"/>
      <c r="K28" s="71"/>
      <c r="L28" s="72"/>
      <c r="M28" s="69"/>
      <c r="N28" s="71"/>
      <c r="O28" s="71"/>
      <c r="P28" s="76"/>
      <c r="Q28" s="66"/>
      <c r="R28" s="67"/>
      <c r="S28" s="71"/>
      <c r="T28" s="67"/>
      <c r="U28" s="67"/>
      <c r="V28" s="67"/>
      <c r="W28" s="70"/>
      <c r="X28" s="67"/>
      <c r="Y28" s="67"/>
      <c r="Z28" s="67"/>
      <c r="AA28" s="67"/>
      <c r="AB28" s="67"/>
      <c r="AC28" s="67"/>
      <c r="AD28" s="67"/>
      <c r="AE28" s="75"/>
      <c r="AF28" s="142">
        <v>1.7993055555555555</v>
      </c>
      <c r="AG28" s="78">
        <v>84.85424605066008</v>
      </c>
      <c r="AH28" s="78"/>
      <c r="AI28" s="67"/>
      <c r="AJ28" s="67"/>
      <c r="AK28" s="67"/>
      <c r="AL28" s="70">
        <f>Thropton!F5</f>
        <v>3.9594907407407405E-2</v>
      </c>
      <c r="AM28" s="67">
        <v>87.109624350409845</v>
      </c>
      <c r="AN28" s="70">
        <f>Hobble!H16</f>
        <v>5.1597222222222218E-2</v>
      </c>
      <c r="AO28" s="75">
        <v>83.758393429414596</v>
      </c>
      <c r="AP28" s="2">
        <f>IF(AQ28&lt;=3,SUM(MAX(F28,H28,J28,L28,N28,P28),MAX(R28,T28,V28,X28,Z28,AB28,AE28),MAX(AG28,AI28,AK28,AM28,AO28))/AQ28,SUM(MAX(F28,H28,J28,L28,N28,P28),MAX(R28,T28,V28,X28,Z28,AB28,AE28),MAX(AG28,AI28,AK28,AM28,AO28),BT28)/AQ28)</f>
        <v>87.109624350409845</v>
      </c>
      <c r="AQ28">
        <f>IF((IF(AV28&gt;=3,AV28+AW28,AV28))&gt;4,4,(IF(AV28&gt;=3,AV28+AW28,AV28)))</f>
        <v>1</v>
      </c>
      <c r="AS28">
        <f t="shared" si="0"/>
        <v>0</v>
      </c>
      <c r="AT28">
        <f t="shared" si="1"/>
        <v>0</v>
      </c>
      <c r="AU28">
        <f t="shared" si="2"/>
        <v>3</v>
      </c>
      <c r="AV28">
        <f t="shared" si="3"/>
        <v>1</v>
      </c>
      <c r="AW28">
        <f t="shared" si="26"/>
        <v>1</v>
      </c>
      <c r="AY28">
        <f t="shared" si="4"/>
        <v>0</v>
      </c>
      <c r="AZ28">
        <f t="shared" si="5"/>
        <v>0</v>
      </c>
      <c r="BA28">
        <f t="shared" si="6"/>
        <v>0</v>
      </c>
      <c r="BB28">
        <f t="shared" si="7"/>
        <v>0</v>
      </c>
      <c r="BC28">
        <f t="shared" si="8"/>
        <v>0</v>
      </c>
      <c r="BD28">
        <f t="shared" si="9"/>
        <v>0</v>
      </c>
      <c r="BE28">
        <f t="shared" si="10"/>
        <v>0</v>
      </c>
      <c r="BF28">
        <f t="shared" si="11"/>
        <v>0</v>
      </c>
      <c r="BG28">
        <f t="shared" si="12"/>
        <v>0</v>
      </c>
      <c r="BH28">
        <f t="shared" si="13"/>
        <v>0</v>
      </c>
      <c r="BI28">
        <f t="shared" si="14"/>
        <v>0</v>
      </c>
      <c r="BJ28">
        <f t="shared" si="15"/>
        <v>0</v>
      </c>
      <c r="BK28">
        <f t="shared" si="16"/>
        <v>0</v>
      </c>
      <c r="BL28">
        <f t="shared" si="17"/>
        <v>84.85424605066008</v>
      </c>
      <c r="BM28">
        <f t="shared" si="18"/>
        <v>0</v>
      </c>
      <c r="BN28">
        <f t="shared" si="19"/>
        <v>0</v>
      </c>
      <c r="BO28">
        <f t="shared" si="20"/>
        <v>87.109624350409845</v>
      </c>
      <c r="BP28">
        <f t="shared" si="27"/>
        <v>83.758393429414596</v>
      </c>
      <c r="BQ28">
        <f t="shared" si="21"/>
        <v>0</v>
      </c>
      <c r="BR28">
        <f t="shared" si="22"/>
        <v>0</v>
      </c>
      <c r="BS28">
        <f t="shared" si="23"/>
        <v>87.109624350409845</v>
      </c>
      <c r="BT28">
        <f t="shared" si="24"/>
        <v>84.85424605066008</v>
      </c>
      <c r="BU28">
        <f t="shared" si="28"/>
        <v>0</v>
      </c>
      <c r="BV28">
        <f t="shared" si="29"/>
        <v>0</v>
      </c>
      <c r="BW28">
        <f t="shared" si="30"/>
        <v>84.85424605066008</v>
      </c>
    </row>
    <row r="29" spans="1:75" ht="14" x14ac:dyDescent="0.15">
      <c r="A29" s="65" t="s">
        <v>843</v>
      </c>
      <c r="B29" s="65" t="s">
        <v>1719</v>
      </c>
      <c r="C29" s="65">
        <v>1</v>
      </c>
      <c r="D29" s="54">
        <v>55</v>
      </c>
      <c r="E29" s="141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75"/>
      <c r="Q29" s="66"/>
      <c r="R29" s="67"/>
      <c r="S29" s="67"/>
      <c r="T29" s="67"/>
      <c r="U29" s="67"/>
      <c r="V29" s="67"/>
      <c r="W29" s="70">
        <v>6.9212962962962962E-2</v>
      </c>
      <c r="X29" s="67">
        <v>75.013433211856466</v>
      </c>
      <c r="Y29" s="67"/>
      <c r="Z29" s="67"/>
      <c r="AA29" s="46">
        <v>4.2870370370370371E-2</v>
      </c>
      <c r="AB29" s="67">
        <v>83.342257563332808</v>
      </c>
      <c r="AC29" s="67"/>
      <c r="AD29" s="67"/>
      <c r="AE29" s="75"/>
      <c r="AF29" s="66"/>
      <c r="AG29" s="67"/>
      <c r="AH29" s="67"/>
      <c r="AI29" s="67"/>
      <c r="AJ29" s="67"/>
      <c r="AK29" s="67"/>
      <c r="AL29" s="67"/>
      <c r="AM29" s="67"/>
      <c r="AN29" s="67"/>
      <c r="AO29" s="75"/>
      <c r="AP29" s="2">
        <f>IF(AQ29&lt;=3,SUM(MAX(F29,H29,J29,L29,N29,P29),MAX(R29,T29,V29,X29,Z29,AB29,AE29),MAX(AG29,AI29,AK29,AM29,AO29))/AQ29,SUM(MAX(F29,H29,J29,L29,N29,P29),MAX(R29,T29,V29,X29,Z29,AB29,AE29),MAX(AG29,AI29,AK29,AM29,AO29),BT29)/AQ29)</f>
        <v>83.342257563332808</v>
      </c>
      <c r="AQ29">
        <f>IF((IF(AV29&gt;=3,AV29+AW29,AV29))&gt;4,4,(IF(AV29&gt;=3,AV29+AW29,AV29)))</f>
        <v>1</v>
      </c>
      <c r="AS29">
        <f t="shared" si="0"/>
        <v>0</v>
      </c>
      <c r="AT29">
        <f t="shared" si="1"/>
        <v>2</v>
      </c>
      <c r="AU29">
        <f t="shared" si="2"/>
        <v>0</v>
      </c>
      <c r="AV29">
        <f t="shared" si="3"/>
        <v>1</v>
      </c>
      <c r="AW29">
        <f t="shared" si="26"/>
        <v>1</v>
      </c>
      <c r="AY29">
        <f t="shared" si="4"/>
        <v>0</v>
      </c>
      <c r="AZ29">
        <f t="shared" si="5"/>
        <v>0</v>
      </c>
      <c r="BA29">
        <f t="shared" si="6"/>
        <v>0</v>
      </c>
      <c r="BB29">
        <f t="shared" si="7"/>
        <v>0</v>
      </c>
      <c r="BC29">
        <f t="shared" si="8"/>
        <v>0</v>
      </c>
      <c r="BD29">
        <f t="shared" si="9"/>
        <v>0</v>
      </c>
      <c r="BE29">
        <f t="shared" si="10"/>
        <v>0</v>
      </c>
      <c r="BF29">
        <f t="shared" si="11"/>
        <v>0</v>
      </c>
      <c r="BG29">
        <f t="shared" si="12"/>
        <v>0</v>
      </c>
      <c r="BH29">
        <f t="shared" si="13"/>
        <v>75.013433211856466</v>
      </c>
      <c r="BI29">
        <f t="shared" si="14"/>
        <v>0</v>
      </c>
      <c r="BJ29">
        <f t="shared" si="15"/>
        <v>83.342257563332808</v>
      </c>
      <c r="BK29">
        <f t="shared" si="16"/>
        <v>0</v>
      </c>
      <c r="BL29">
        <f t="shared" si="17"/>
        <v>0</v>
      </c>
      <c r="BM29">
        <f t="shared" si="18"/>
        <v>0</v>
      </c>
      <c r="BN29">
        <f t="shared" si="19"/>
        <v>0</v>
      </c>
      <c r="BO29">
        <f t="shared" si="20"/>
        <v>0</v>
      </c>
      <c r="BP29">
        <f t="shared" si="27"/>
        <v>0</v>
      </c>
      <c r="BQ29">
        <f t="shared" si="21"/>
        <v>0</v>
      </c>
      <c r="BR29">
        <f t="shared" si="22"/>
        <v>83.342257563332808</v>
      </c>
      <c r="BS29">
        <f t="shared" si="23"/>
        <v>0</v>
      </c>
      <c r="BT29">
        <f t="shared" si="24"/>
        <v>75.013433211856466</v>
      </c>
      <c r="BU29">
        <f t="shared" si="28"/>
        <v>0</v>
      </c>
      <c r="BV29">
        <f t="shared" si="29"/>
        <v>75.013433211856466</v>
      </c>
      <c r="BW29">
        <f t="shared" si="30"/>
        <v>0</v>
      </c>
    </row>
    <row r="30" spans="1:75" ht="14" x14ac:dyDescent="0.15">
      <c r="A30" s="65" t="s">
        <v>1115</v>
      </c>
      <c r="B30" s="65" t="s">
        <v>1227</v>
      </c>
      <c r="C30" s="65">
        <v>1</v>
      </c>
      <c r="D30" s="54">
        <v>61</v>
      </c>
      <c r="E30" s="141"/>
      <c r="P30" s="75"/>
      <c r="Q30" s="66"/>
      <c r="AE30" s="75"/>
      <c r="AF30" s="66"/>
      <c r="AH30" s="46">
        <f>'george ogle'!K4</f>
        <v>2.8101851851851854E-2</v>
      </c>
      <c r="AI30">
        <v>81.810927292891122</v>
      </c>
      <c r="AN30" s="46">
        <f>Hobble!H154</f>
        <v>7.1331018518518516E-2</v>
      </c>
      <c r="AO30" s="75">
        <v>66.381265881960815</v>
      </c>
      <c r="AP30" s="2">
        <f>IF(AQ30&lt;=3,SUM(MAX(F30,H30,J30,L30,N30,P30),MAX(R30,T30,V30,X30,Z30,AB30,AE30),MAX(AG30,AI30,AK30,AM30,AO30))/AQ30,SUM(MAX(F30,H30,J30,L30,N30,P30),MAX(R30,T30,V30,X30,Z30,AB30,AE30),MAX(AG30,AI30,AK30,AM30,AO30),BT30)/AQ30)</f>
        <v>81.810927292891122</v>
      </c>
      <c r="AQ30">
        <f>IF((IF(AV30&gt;=3,AV30+AW30,AV30))&gt;4,4,(IF(AV30&gt;=3,AV30+AW30,AV30)))</f>
        <v>1</v>
      </c>
      <c r="AS30">
        <f t="shared" si="0"/>
        <v>0</v>
      </c>
      <c r="AT30">
        <f t="shared" si="1"/>
        <v>0</v>
      </c>
      <c r="AU30">
        <f t="shared" si="2"/>
        <v>2</v>
      </c>
      <c r="AV30">
        <f t="shared" si="3"/>
        <v>1</v>
      </c>
      <c r="AW30">
        <f t="shared" si="26"/>
        <v>1</v>
      </c>
      <c r="AY30">
        <f t="shared" si="4"/>
        <v>0</v>
      </c>
      <c r="AZ30">
        <f t="shared" si="5"/>
        <v>0</v>
      </c>
      <c r="BA30">
        <f t="shared" si="6"/>
        <v>0</v>
      </c>
      <c r="BB30">
        <f t="shared" si="7"/>
        <v>0</v>
      </c>
      <c r="BC30">
        <f t="shared" si="8"/>
        <v>0</v>
      </c>
      <c r="BD30">
        <f t="shared" si="9"/>
        <v>0</v>
      </c>
      <c r="BE30">
        <f t="shared" si="10"/>
        <v>0</v>
      </c>
      <c r="BF30">
        <f t="shared" si="11"/>
        <v>0</v>
      </c>
      <c r="BG30">
        <f t="shared" si="12"/>
        <v>0</v>
      </c>
      <c r="BH30">
        <f t="shared" si="13"/>
        <v>0</v>
      </c>
      <c r="BI30">
        <f t="shared" si="14"/>
        <v>0</v>
      </c>
      <c r="BJ30">
        <f t="shared" si="15"/>
        <v>0</v>
      </c>
      <c r="BK30">
        <f t="shared" si="16"/>
        <v>0</v>
      </c>
      <c r="BL30">
        <f t="shared" si="17"/>
        <v>0</v>
      </c>
      <c r="BM30">
        <f t="shared" si="18"/>
        <v>81.810927292891122</v>
      </c>
      <c r="BN30">
        <f t="shared" si="19"/>
        <v>0</v>
      </c>
      <c r="BO30">
        <f t="shared" si="20"/>
        <v>0</v>
      </c>
      <c r="BP30">
        <f t="shared" si="27"/>
        <v>66.381265881960815</v>
      </c>
      <c r="BQ30">
        <f t="shared" si="21"/>
        <v>0</v>
      </c>
      <c r="BR30">
        <f t="shared" si="22"/>
        <v>0</v>
      </c>
      <c r="BS30">
        <f t="shared" si="23"/>
        <v>81.810927292891122</v>
      </c>
      <c r="BT30">
        <f t="shared" si="24"/>
        <v>66.381265881960815</v>
      </c>
      <c r="BU30">
        <f t="shared" si="28"/>
        <v>0</v>
      </c>
      <c r="BV30">
        <f t="shared" si="29"/>
        <v>0</v>
      </c>
      <c r="BW30">
        <f t="shared" si="30"/>
        <v>66.381265881960815</v>
      </c>
    </row>
    <row r="31" spans="1:75" ht="14" x14ac:dyDescent="0.15">
      <c r="A31" s="65" t="s">
        <v>931</v>
      </c>
      <c r="B31" s="65" t="s">
        <v>930</v>
      </c>
      <c r="C31" s="65">
        <v>1</v>
      </c>
      <c r="D31" s="54">
        <v>27</v>
      </c>
      <c r="E31" s="141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75"/>
      <c r="Q31" s="66"/>
      <c r="R31" s="67"/>
      <c r="S31" s="67"/>
      <c r="T31" s="67"/>
      <c r="U31" s="67"/>
      <c r="V31" s="67"/>
      <c r="W31" s="67"/>
      <c r="X31" s="67"/>
      <c r="Y31" s="70">
        <f>'Great north run'!F4</f>
        <v>5.8159722222222217E-2</v>
      </c>
      <c r="Z31" s="67">
        <v>77.850746268656906</v>
      </c>
      <c r="AA31" s="99">
        <v>3.7743055555555557E-2</v>
      </c>
      <c r="AB31" s="67">
        <v>80.956761729530996</v>
      </c>
      <c r="AC31" s="67"/>
      <c r="AD31" s="67"/>
      <c r="AE31" s="75"/>
      <c r="AF31" s="66"/>
      <c r="AG31" s="67"/>
      <c r="AH31" s="67"/>
      <c r="AI31" s="67"/>
      <c r="AJ31" s="67"/>
      <c r="AK31" s="67"/>
      <c r="AL31" s="67"/>
      <c r="AM31" s="67"/>
      <c r="AN31" s="67"/>
      <c r="AO31" s="75"/>
      <c r="AP31" s="2">
        <f>IF(AQ31&lt;=3,SUM(MAX(F31,H31,J31,L31,N31,P31),MAX(R31,T31,V31,X31,Z31,AB31,AE31),MAX(AG31,AI31,AK31,AM31,AO31))/AQ31,SUM(MAX(F31,H31,J31,L31,N31,P31),MAX(R31,T31,V31,X31,Z31,AB31,AE31),MAX(AG31,AI31,AK31,AM31,AO31),BT31)/AQ31)</f>
        <v>80.956761729530996</v>
      </c>
      <c r="AQ31">
        <f>IF((IF(AV31&gt;=3,AV31+AW31,AV31))&gt;4,4,(IF(AV31&gt;=3,AV31+AW31,AV31)))</f>
        <v>1</v>
      </c>
      <c r="AS31">
        <f t="shared" si="0"/>
        <v>0</v>
      </c>
      <c r="AT31">
        <f t="shared" si="1"/>
        <v>2</v>
      </c>
      <c r="AU31">
        <f t="shared" si="2"/>
        <v>0</v>
      </c>
      <c r="AV31">
        <f t="shared" si="3"/>
        <v>1</v>
      </c>
      <c r="AW31">
        <f t="shared" si="26"/>
        <v>1</v>
      </c>
      <c r="AY31">
        <f t="shared" si="4"/>
        <v>0</v>
      </c>
      <c r="AZ31">
        <f t="shared" si="5"/>
        <v>0</v>
      </c>
      <c r="BA31">
        <f t="shared" si="6"/>
        <v>0</v>
      </c>
      <c r="BB31">
        <f t="shared" si="7"/>
        <v>0</v>
      </c>
      <c r="BC31">
        <f t="shared" si="8"/>
        <v>0</v>
      </c>
      <c r="BD31">
        <f t="shared" si="9"/>
        <v>0</v>
      </c>
      <c r="BE31">
        <f t="shared" si="10"/>
        <v>0</v>
      </c>
      <c r="BF31">
        <f t="shared" si="11"/>
        <v>0</v>
      </c>
      <c r="BG31">
        <f t="shared" si="12"/>
        <v>0</v>
      </c>
      <c r="BH31">
        <f t="shared" si="13"/>
        <v>0</v>
      </c>
      <c r="BI31">
        <f t="shared" si="14"/>
        <v>77.850746268656906</v>
      </c>
      <c r="BJ31">
        <f t="shared" si="15"/>
        <v>80.956761729530996</v>
      </c>
      <c r="BK31">
        <f t="shared" si="16"/>
        <v>0</v>
      </c>
      <c r="BL31">
        <f t="shared" si="17"/>
        <v>0</v>
      </c>
      <c r="BM31">
        <f t="shared" si="18"/>
        <v>0</v>
      </c>
      <c r="BN31">
        <f t="shared" si="19"/>
        <v>0</v>
      </c>
      <c r="BO31">
        <f t="shared" si="20"/>
        <v>0</v>
      </c>
      <c r="BP31">
        <f t="shared" si="27"/>
        <v>0</v>
      </c>
      <c r="BQ31">
        <f t="shared" si="21"/>
        <v>0</v>
      </c>
      <c r="BR31">
        <f t="shared" si="22"/>
        <v>80.956761729530996</v>
      </c>
      <c r="BS31">
        <f t="shared" si="23"/>
        <v>0</v>
      </c>
      <c r="BT31">
        <f t="shared" si="24"/>
        <v>77.850746268656906</v>
      </c>
      <c r="BU31">
        <f t="shared" si="28"/>
        <v>0</v>
      </c>
      <c r="BV31">
        <f t="shared" si="29"/>
        <v>77.850746268656906</v>
      </c>
      <c r="BW31">
        <f t="shared" si="30"/>
        <v>0</v>
      </c>
    </row>
    <row r="32" spans="1:75" ht="14" x14ac:dyDescent="0.15">
      <c r="A32" s="65" t="s">
        <v>947</v>
      </c>
      <c r="B32" s="65" t="s">
        <v>946</v>
      </c>
      <c r="C32" s="65">
        <v>1</v>
      </c>
      <c r="D32" s="54">
        <v>54</v>
      </c>
      <c r="E32" s="141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75"/>
      <c r="Q32" s="66"/>
      <c r="R32" s="67"/>
      <c r="S32" s="67"/>
      <c r="T32" s="67"/>
      <c r="U32" s="67"/>
      <c r="V32" s="67"/>
      <c r="W32" s="67"/>
      <c r="X32" s="67"/>
      <c r="Y32" s="70">
        <f>'Great north run'!F5</f>
        <v>6.0208333333333336E-2</v>
      </c>
      <c r="Z32" s="67">
        <v>77.849114533070988</v>
      </c>
      <c r="AA32" s="67"/>
      <c r="AB32" s="67"/>
      <c r="AC32" s="67"/>
      <c r="AD32" s="67"/>
      <c r="AE32" s="75"/>
      <c r="AF32" s="66"/>
      <c r="AG32" s="67"/>
      <c r="AH32" s="67"/>
      <c r="AI32" s="67"/>
      <c r="AJ32" s="67"/>
      <c r="AK32" s="67"/>
      <c r="AL32" s="67"/>
      <c r="AM32" s="67"/>
      <c r="AN32" s="67"/>
      <c r="AO32" s="75"/>
      <c r="AP32" s="2">
        <f>IF(AQ32&lt;=3,SUM(MAX(F32,H32,J32,L32,N32,P32),MAX(R32,T32,V32,X32,Z32,AB32,AE32),MAX(AG32,AI32,AK32,AM32,AO32))/AQ32,SUM(MAX(F32,H32,J32,L32,N32,P32),MAX(R32,T32,V32,X32,Z32,AB32,AE32),MAX(AG32,AI32,AK32,AM32,AO32),BT32)/AQ32)</f>
        <v>77.849114533070988</v>
      </c>
      <c r="AQ32">
        <f>IF((IF(AV32&gt;=3,AV32+AW32,AV32))&gt;4,4,(IF(AV32&gt;=3,AV32+AW32,AV32)))</f>
        <v>1</v>
      </c>
      <c r="AS32">
        <f t="shared" si="0"/>
        <v>0</v>
      </c>
      <c r="AT32">
        <f t="shared" si="1"/>
        <v>1</v>
      </c>
      <c r="AU32">
        <f t="shared" si="2"/>
        <v>0</v>
      </c>
      <c r="AV32">
        <f t="shared" si="3"/>
        <v>1</v>
      </c>
      <c r="AW32">
        <f t="shared" si="26"/>
        <v>0</v>
      </c>
      <c r="AY32">
        <f t="shared" si="4"/>
        <v>0</v>
      </c>
      <c r="AZ32">
        <f t="shared" si="5"/>
        <v>0</v>
      </c>
      <c r="BA32">
        <f t="shared" si="6"/>
        <v>0</v>
      </c>
      <c r="BB32">
        <f t="shared" si="7"/>
        <v>0</v>
      </c>
      <c r="BC32">
        <f t="shared" si="8"/>
        <v>0</v>
      </c>
      <c r="BD32">
        <f t="shared" si="9"/>
        <v>0</v>
      </c>
      <c r="BE32">
        <f t="shared" si="10"/>
        <v>0</v>
      </c>
      <c r="BF32">
        <f t="shared" si="11"/>
        <v>0</v>
      </c>
      <c r="BG32">
        <f t="shared" si="12"/>
        <v>0</v>
      </c>
      <c r="BH32">
        <f t="shared" si="13"/>
        <v>0</v>
      </c>
      <c r="BI32">
        <f t="shared" si="14"/>
        <v>77.849114533070988</v>
      </c>
      <c r="BJ32">
        <f t="shared" si="15"/>
        <v>0</v>
      </c>
      <c r="BK32">
        <f t="shared" si="16"/>
        <v>0</v>
      </c>
      <c r="BL32">
        <f t="shared" si="17"/>
        <v>0</v>
      </c>
      <c r="BM32">
        <f t="shared" si="18"/>
        <v>0</v>
      </c>
      <c r="BN32">
        <f t="shared" si="19"/>
        <v>0</v>
      </c>
      <c r="BO32">
        <f t="shared" si="20"/>
        <v>0</v>
      </c>
      <c r="BP32">
        <f t="shared" si="27"/>
        <v>0</v>
      </c>
      <c r="BQ32">
        <f t="shared" si="21"/>
        <v>0</v>
      </c>
      <c r="BR32">
        <f t="shared" si="22"/>
        <v>77.849114533070988</v>
      </c>
      <c r="BS32">
        <f t="shared" si="23"/>
        <v>0</v>
      </c>
      <c r="BT32">
        <f t="shared" si="24"/>
        <v>0</v>
      </c>
      <c r="BU32">
        <f t="shared" si="28"/>
        <v>0</v>
      </c>
      <c r="BV32">
        <f t="shared" si="29"/>
        <v>0</v>
      </c>
      <c r="BW32">
        <f t="shared" si="30"/>
        <v>0</v>
      </c>
    </row>
    <row r="33" spans="1:75" ht="14" x14ac:dyDescent="0.15">
      <c r="A33" s="65" t="s">
        <v>1688</v>
      </c>
      <c r="B33" s="65" t="s">
        <v>1689</v>
      </c>
      <c r="C33" s="65">
        <v>0</v>
      </c>
      <c r="D33" s="54">
        <v>45</v>
      </c>
      <c r="E33" s="141"/>
      <c r="F33" s="67"/>
      <c r="G33" s="67"/>
      <c r="H33" s="67"/>
      <c r="I33" s="67"/>
      <c r="J33" s="68"/>
      <c r="K33" s="67"/>
      <c r="L33" s="68"/>
      <c r="M33" s="69"/>
      <c r="N33" s="67"/>
      <c r="O33" s="67"/>
      <c r="P33" s="75"/>
      <c r="Q33" s="66"/>
      <c r="R33" s="67"/>
      <c r="S33" s="67"/>
      <c r="T33" s="67"/>
      <c r="U33" s="67"/>
      <c r="V33" s="67"/>
      <c r="W33" s="70"/>
      <c r="X33" s="67"/>
      <c r="Y33" s="67"/>
      <c r="Z33" s="67"/>
      <c r="AA33" s="67"/>
      <c r="AB33" s="67"/>
      <c r="AC33" s="67"/>
      <c r="AD33" s="67"/>
      <c r="AE33" s="75"/>
      <c r="AF33" s="142">
        <v>1.4965277777777777</v>
      </c>
      <c r="AG33" s="78">
        <v>56.991431351529478</v>
      </c>
      <c r="AH33" s="70">
        <f>'george ogle'!K5</f>
        <v>2.9120370370370366E-2</v>
      </c>
      <c r="AI33" s="67">
        <v>77.374097790934627</v>
      </c>
      <c r="AJ33" s="67"/>
      <c r="AK33" s="67"/>
      <c r="AL33" s="67"/>
      <c r="AM33" s="67"/>
      <c r="AN33" s="67"/>
      <c r="AO33" s="75"/>
      <c r="AP33" s="2">
        <f>IF(AQ33&lt;=3,SUM(MAX(F33,H33,J33,L33,N33,P33),MAX(R33,T33,V33,X33,Z33,AB33,AE33),MAX(AG33,AI33,AK33,AM33,AO33))/AQ33,SUM(MAX(F33,H33,J33,L33,N33,P33),MAX(R33,T33,V33,X33,Z33,AB33,AE33),MAX(AG33,AI33,AK33,AM33,AO33),BT33)/AQ33)</f>
        <v>77.374097790934627</v>
      </c>
      <c r="AQ33">
        <f>IF((IF(AV33&gt;=3,AV33+AW33,AV33))&gt;4,4,(IF(AV33&gt;=3,AV33+AW33,AV33)))</f>
        <v>1</v>
      </c>
      <c r="AS33">
        <f t="shared" si="0"/>
        <v>0</v>
      </c>
      <c r="AT33">
        <f t="shared" si="1"/>
        <v>0</v>
      </c>
      <c r="AU33">
        <f t="shared" si="2"/>
        <v>2</v>
      </c>
      <c r="AV33">
        <f t="shared" si="3"/>
        <v>1</v>
      </c>
      <c r="AW33">
        <f t="shared" si="26"/>
        <v>1</v>
      </c>
      <c r="AY33">
        <f t="shared" si="4"/>
        <v>0</v>
      </c>
      <c r="AZ33">
        <f t="shared" si="5"/>
        <v>0</v>
      </c>
      <c r="BA33">
        <f t="shared" si="6"/>
        <v>0</v>
      </c>
      <c r="BB33">
        <f t="shared" si="7"/>
        <v>0</v>
      </c>
      <c r="BC33">
        <f t="shared" si="8"/>
        <v>0</v>
      </c>
      <c r="BD33">
        <f t="shared" si="9"/>
        <v>0</v>
      </c>
      <c r="BE33">
        <f t="shared" si="10"/>
        <v>0</v>
      </c>
      <c r="BF33">
        <f t="shared" si="11"/>
        <v>0</v>
      </c>
      <c r="BG33">
        <f t="shared" si="12"/>
        <v>0</v>
      </c>
      <c r="BH33">
        <f t="shared" si="13"/>
        <v>0</v>
      </c>
      <c r="BI33">
        <f t="shared" si="14"/>
        <v>0</v>
      </c>
      <c r="BJ33">
        <f t="shared" si="15"/>
        <v>0</v>
      </c>
      <c r="BK33">
        <f t="shared" si="16"/>
        <v>0</v>
      </c>
      <c r="BL33">
        <f t="shared" si="17"/>
        <v>56.991431351529478</v>
      </c>
      <c r="BM33">
        <f t="shared" si="18"/>
        <v>77.374097790934627</v>
      </c>
      <c r="BN33">
        <f t="shared" si="19"/>
        <v>0</v>
      </c>
      <c r="BO33">
        <f t="shared" si="20"/>
        <v>0</v>
      </c>
      <c r="BP33">
        <f t="shared" si="27"/>
        <v>0</v>
      </c>
      <c r="BQ33">
        <f t="shared" si="21"/>
        <v>0</v>
      </c>
      <c r="BR33">
        <f t="shared" si="22"/>
        <v>0</v>
      </c>
      <c r="BS33">
        <f t="shared" si="23"/>
        <v>77.374097790934627</v>
      </c>
      <c r="BT33">
        <f t="shared" si="24"/>
        <v>56.991431351529478</v>
      </c>
      <c r="BU33">
        <f t="shared" si="28"/>
        <v>0</v>
      </c>
      <c r="BV33">
        <f t="shared" si="29"/>
        <v>0</v>
      </c>
      <c r="BW33">
        <f t="shared" si="30"/>
        <v>56.991431351529478</v>
      </c>
    </row>
    <row r="34" spans="1:75" ht="14" x14ac:dyDescent="0.15">
      <c r="A34" s="65" t="s">
        <v>796</v>
      </c>
      <c r="B34" s="65" t="s">
        <v>1238</v>
      </c>
      <c r="C34" s="65">
        <v>1</v>
      </c>
      <c r="D34" s="54">
        <v>54</v>
      </c>
      <c r="E34" s="141"/>
      <c r="F34" s="67"/>
      <c r="G34" s="67"/>
      <c r="H34" s="67"/>
      <c r="I34" s="70">
        <f>'Newburn River Run'!G62</f>
        <v>2.8113425925925927E-2</v>
      </c>
      <c r="J34" s="68">
        <v>76.791061532726189</v>
      </c>
      <c r="K34" s="70"/>
      <c r="L34" s="68"/>
      <c r="M34" s="69"/>
      <c r="N34" s="67"/>
      <c r="O34" s="67"/>
      <c r="P34" s="75"/>
      <c r="Q34" s="66"/>
      <c r="R34" s="67"/>
      <c r="S34" s="67"/>
      <c r="T34" s="67"/>
      <c r="U34" s="67"/>
      <c r="V34" s="67"/>
      <c r="W34" s="70"/>
      <c r="X34" s="67"/>
      <c r="Y34" s="67"/>
      <c r="Z34" s="67"/>
      <c r="AA34" s="67"/>
      <c r="AB34" s="67"/>
      <c r="AC34" s="67"/>
      <c r="AD34" s="67"/>
      <c r="AE34" s="75"/>
      <c r="AF34" s="66"/>
      <c r="AG34" s="67"/>
      <c r="AH34" s="67"/>
      <c r="AI34" s="67"/>
      <c r="AJ34" s="67"/>
      <c r="AK34" s="67"/>
      <c r="AL34" s="67"/>
      <c r="AM34" s="67"/>
      <c r="AN34" s="67"/>
      <c r="AO34" s="75"/>
      <c r="AP34" s="2">
        <f>IF(AQ34&lt;=3,SUM(MAX(F34,H34,J34,L34,N34,P34),MAX(R34,T34,V34,X34,Z34,AB34,AE34),MAX(AG34,AI34,AK34,AM34,AO34))/AQ34,SUM(MAX(F34,H34,J34,L34,N34,P34),MAX(R34,T34,V34,X34,Z34,AB34,AE34),MAX(AG34,AI34,AK34,AM34,AO34),BT34)/AQ34)</f>
        <v>76.791061532726189</v>
      </c>
      <c r="AQ34">
        <f>IF((IF(AV34&gt;=3,AV34+AW34,AV34))&gt;4,4,(IF(AV34&gt;=3,AV34+AW34,AV34)))</f>
        <v>1</v>
      </c>
      <c r="AS34">
        <f t="shared" si="0"/>
        <v>1</v>
      </c>
      <c r="AT34">
        <f t="shared" si="1"/>
        <v>0</v>
      </c>
      <c r="AU34">
        <f t="shared" si="2"/>
        <v>0</v>
      </c>
      <c r="AV34">
        <f t="shared" si="3"/>
        <v>1</v>
      </c>
      <c r="AW34">
        <f t="shared" si="26"/>
        <v>0</v>
      </c>
      <c r="AY34">
        <f t="shared" si="4"/>
        <v>0</v>
      </c>
      <c r="AZ34">
        <f t="shared" si="5"/>
        <v>0</v>
      </c>
      <c r="BA34">
        <f t="shared" si="6"/>
        <v>76.791061532726189</v>
      </c>
      <c r="BB34">
        <f t="shared" si="7"/>
        <v>0</v>
      </c>
      <c r="BC34">
        <f t="shared" si="8"/>
        <v>0</v>
      </c>
      <c r="BD34">
        <f t="shared" si="9"/>
        <v>0</v>
      </c>
      <c r="BE34">
        <f t="shared" si="10"/>
        <v>0</v>
      </c>
      <c r="BF34">
        <f t="shared" si="11"/>
        <v>0</v>
      </c>
      <c r="BG34">
        <f t="shared" si="12"/>
        <v>0</v>
      </c>
      <c r="BH34">
        <f t="shared" si="13"/>
        <v>0</v>
      </c>
      <c r="BI34">
        <f t="shared" si="14"/>
        <v>0</v>
      </c>
      <c r="BJ34">
        <f t="shared" si="15"/>
        <v>0</v>
      </c>
      <c r="BK34">
        <f t="shared" si="16"/>
        <v>0</v>
      </c>
      <c r="BL34">
        <f t="shared" si="17"/>
        <v>0</v>
      </c>
      <c r="BM34">
        <f t="shared" si="18"/>
        <v>0</v>
      </c>
      <c r="BN34">
        <f t="shared" si="19"/>
        <v>0</v>
      </c>
      <c r="BO34">
        <f t="shared" si="20"/>
        <v>0</v>
      </c>
      <c r="BP34">
        <f t="shared" si="27"/>
        <v>0</v>
      </c>
      <c r="BQ34">
        <f t="shared" si="21"/>
        <v>76.791061532726189</v>
      </c>
      <c r="BR34">
        <f t="shared" si="22"/>
        <v>0</v>
      </c>
      <c r="BS34">
        <f t="shared" si="23"/>
        <v>0</v>
      </c>
      <c r="BT34">
        <f t="shared" si="24"/>
        <v>0</v>
      </c>
      <c r="BU34">
        <f t="shared" si="28"/>
        <v>0</v>
      </c>
      <c r="BV34">
        <f t="shared" si="29"/>
        <v>0</v>
      </c>
      <c r="BW34">
        <f t="shared" si="30"/>
        <v>0</v>
      </c>
    </row>
    <row r="35" spans="1:75" ht="14" x14ac:dyDescent="0.15">
      <c r="A35" s="65" t="s">
        <v>1692</v>
      </c>
      <c r="B35" s="65" t="s">
        <v>919</v>
      </c>
      <c r="C35" s="65">
        <v>1</v>
      </c>
      <c r="D35" s="54">
        <v>45</v>
      </c>
      <c r="E35" s="141"/>
      <c r="F35" s="71"/>
      <c r="G35" s="71"/>
      <c r="H35" s="67"/>
      <c r="I35" s="71"/>
      <c r="J35" s="72"/>
      <c r="K35" s="71"/>
      <c r="L35" s="72"/>
      <c r="M35" s="69"/>
      <c r="N35" s="71"/>
      <c r="O35" s="71"/>
      <c r="P35" s="76"/>
      <c r="Q35" s="77"/>
      <c r="R35" s="67"/>
      <c r="S35" s="67"/>
      <c r="T35" s="67"/>
      <c r="U35" s="67"/>
      <c r="V35" s="67"/>
      <c r="W35" s="70"/>
      <c r="X35" s="67"/>
      <c r="Y35" s="67"/>
      <c r="Z35" s="67"/>
      <c r="AA35" s="67"/>
      <c r="AB35" s="67"/>
      <c r="AC35" s="67"/>
      <c r="AD35" s="67"/>
      <c r="AE35" s="75"/>
      <c r="AF35" s="142">
        <v>1.9027777777777777</v>
      </c>
      <c r="AG35" s="78">
        <v>76.317341099982997</v>
      </c>
      <c r="AH35" s="78"/>
      <c r="AI35" s="67"/>
      <c r="AJ35" s="67"/>
      <c r="AK35" s="67"/>
      <c r="AL35" s="67"/>
      <c r="AM35" s="67"/>
      <c r="AN35" s="67"/>
      <c r="AO35" s="75"/>
      <c r="AP35" s="2">
        <f>IF(AQ35&lt;=3,SUM(MAX(F35,H35,J35,L35,N35,P35),MAX(R35,T35,V35,X35,Z35,AB35,AE35),MAX(AG35,AI35,AK35,AM35,AO35))/AQ35,SUM(MAX(F35,H35,J35,L35,N35,P35),MAX(R35,T35,V35,X35,Z35,AB35,AE35),MAX(AG35,AI35,AK35,AM35,AO35),BT35)/AQ35)</f>
        <v>76.317341099982997</v>
      </c>
      <c r="AQ35">
        <f>IF((IF(AV35&gt;=3,AV35+AW35,AV35))&gt;4,4,(IF(AV35&gt;=3,AV35+AW35,AV35)))</f>
        <v>1</v>
      </c>
      <c r="AS35">
        <f t="shared" si="0"/>
        <v>0</v>
      </c>
      <c r="AT35">
        <f t="shared" si="1"/>
        <v>0</v>
      </c>
      <c r="AU35">
        <f t="shared" si="2"/>
        <v>1</v>
      </c>
      <c r="AV35">
        <f t="shared" si="3"/>
        <v>1</v>
      </c>
      <c r="AW35">
        <f t="shared" si="26"/>
        <v>0</v>
      </c>
      <c r="AY35">
        <f t="shared" si="4"/>
        <v>0</v>
      </c>
      <c r="AZ35">
        <f t="shared" si="5"/>
        <v>0</v>
      </c>
      <c r="BA35">
        <f t="shared" si="6"/>
        <v>0</v>
      </c>
      <c r="BB35">
        <f t="shared" si="7"/>
        <v>0</v>
      </c>
      <c r="BC35">
        <f t="shared" si="8"/>
        <v>0</v>
      </c>
      <c r="BD35">
        <f t="shared" si="9"/>
        <v>0</v>
      </c>
      <c r="BE35">
        <f t="shared" si="10"/>
        <v>0</v>
      </c>
      <c r="BF35">
        <f t="shared" si="11"/>
        <v>0</v>
      </c>
      <c r="BG35">
        <f t="shared" si="12"/>
        <v>0</v>
      </c>
      <c r="BH35">
        <f t="shared" si="13"/>
        <v>0</v>
      </c>
      <c r="BI35">
        <f t="shared" si="14"/>
        <v>0</v>
      </c>
      <c r="BJ35">
        <f t="shared" si="15"/>
        <v>0</v>
      </c>
      <c r="BK35">
        <f t="shared" si="16"/>
        <v>0</v>
      </c>
      <c r="BL35">
        <f t="shared" si="17"/>
        <v>76.317341099982997</v>
      </c>
      <c r="BM35">
        <f t="shared" si="18"/>
        <v>0</v>
      </c>
      <c r="BN35">
        <f t="shared" si="19"/>
        <v>0</v>
      </c>
      <c r="BO35">
        <f t="shared" si="20"/>
        <v>0</v>
      </c>
      <c r="BP35">
        <f t="shared" si="27"/>
        <v>0</v>
      </c>
      <c r="BQ35">
        <f t="shared" si="21"/>
        <v>0</v>
      </c>
      <c r="BR35">
        <f t="shared" si="22"/>
        <v>0</v>
      </c>
      <c r="BS35">
        <f t="shared" si="23"/>
        <v>76.317341099982997</v>
      </c>
      <c r="BT35">
        <f t="shared" si="24"/>
        <v>0</v>
      </c>
      <c r="BU35">
        <f t="shared" si="28"/>
        <v>0</v>
      </c>
      <c r="BV35">
        <f t="shared" si="29"/>
        <v>0</v>
      </c>
      <c r="BW35">
        <f t="shared" si="30"/>
        <v>0</v>
      </c>
    </row>
    <row r="36" spans="1:75" ht="14" x14ac:dyDescent="0.15">
      <c r="A36" s="65" t="s">
        <v>1123</v>
      </c>
      <c r="B36" s="65" t="s">
        <v>1145</v>
      </c>
      <c r="C36" s="65">
        <v>0</v>
      </c>
      <c r="D36" s="54">
        <v>39</v>
      </c>
      <c r="E36" s="141"/>
      <c r="F36" s="67"/>
      <c r="G36" s="67"/>
      <c r="H36" s="67"/>
      <c r="I36" s="67"/>
      <c r="J36" s="68"/>
      <c r="K36" s="67"/>
      <c r="L36" s="68"/>
      <c r="M36" s="69"/>
      <c r="N36" s="67"/>
      <c r="O36" s="67"/>
      <c r="P36" s="75"/>
      <c r="Q36" s="66"/>
      <c r="R36" s="67"/>
      <c r="S36" s="67"/>
      <c r="T36" s="67"/>
      <c r="U36" s="67"/>
      <c r="V36" s="67"/>
      <c r="W36" s="70"/>
      <c r="X36" s="67"/>
      <c r="Y36" s="67"/>
      <c r="Z36" s="67"/>
      <c r="AA36" s="67"/>
      <c r="AB36" s="67"/>
      <c r="AC36" s="67"/>
      <c r="AD36" s="67"/>
      <c r="AE36" s="75"/>
      <c r="AF36" s="142">
        <v>1.4027777777777777</v>
      </c>
      <c r="AG36" s="78">
        <v>57.808546127965158</v>
      </c>
      <c r="AH36" s="78"/>
      <c r="AI36" s="67"/>
      <c r="AJ36" s="67"/>
      <c r="AK36" s="67"/>
      <c r="AL36" s="67"/>
      <c r="AM36" s="67"/>
      <c r="AN36" s="70">
        <f>Hobble!H48</f>
        <v>5.7731481481481474E-2</v>
      </c>
      <c r="AO36" s="75">
        <v>76.283449743589685</v>
      </c>
      <c r="AP36" s="2">
        <f>IF(AQ36&lt;=3,SUM(MAX(F36,H36,J36,L36,N36,P36),MAX(R36,T36,V36,X36,Z36,AB36,AE36),MAX(AG36,AI36,AK36,AM36,AO36))/AQ36,SUM(MAX(F36,H36,J36,L36,N36,P36),MAX(R36,T36,V36,X36,Z36,AB36,AE36),MAX(AG36,AI36,AK36,AM36,AO36),BT36)/AQ36)</f>
        <v>76.283449743589685</v>
      </c>
      <c r="AQ36">
        <f>IF((IF(AV36&gt;=3,AV36+AW36,AV36))&gt;4,4,(IF(AV36&gt;=3,AV36+AW36,AV36)))</f>
        <v>1</v>
      </c>
      <c r="AS36">
        <f t="shared" si="0"/>
        <v>0</v>
      </c>
      <c r="AT36">
        <f t="shared" si="1"/>
        <v>0</v>
      </c>
      <c r="AU36">
        <f t="shared" si="2"/>
        <v>2</v>
      </c>
      <c r="AV36">
        <f t="shared" si="3"/>
        <v>1</v>
      </c>
      <c r="AW36">
        <f t="shared" si="26"/>
        <v>1</v>
      </c>
      <c r="AY36">
        <f t="shared" si="4"/>
        <v>0</v>
      </c>
      <c r="AZ36">
        <f t="shared" si="5"/>
        <v>0</v>
      </c>
      <c r="BA36">
        <f t="shared" si="6"/>
        <v>0</v>
      </c>
      <c r="BB36">
        <f t="shared" si="7"/>
        <v>0</v>
      </c>
      <c r="BC36">
        <f t="shared" si="8"/>
        <v>0</v>
      </c>
      <c r="BD36">
        <f t="shared" si="9"/>
        <v>0</v>
      </c>
      <c r="BE36">
        <f t="shared" si="10"/>
        <v>0</v>
      </c>
      <c r="BF36">
        <f t="shared" si="11"/>
        <v>0</v>
      </c>
      <c r="BG36">
        <f t="shared" si="12"/>
        <v>0</v>
      </c>
      <c r="BH36">
        <f t="shared" si="13"/>
        <v>0</v>
      </c>
      <c r="BI36">
        <f t="shared" si="14"/>
        <v>0</v>
      </c>
      <c r="BJ36">
        <f t="shared" si="15"/>
        <v>0</v>
      </c>
      <c r="BK36">
        <f t="shared" si="16"/>
        <v>0</v>
      </c>
      <c r="BL36">
        <f t="shared" si="17"/>
        <v>57.808546127965158</v>
      </c>
      <c r="BM36">
        <f t="shared" si="18"/>
        <v>0</v>
      </c>
      <c r="BN36">
        <f t="shared" si="19"/>
        <v>0</v>
      </c>
      <c r="BO36">
        <f t="shared" si="20"/>
        <v>0</v>
      </c>
      <c r="BP36">
        <f t="shared" si="27"/>
        <v>76.283449743589685</v>
      </c>
      <c r="BT36">
        <f t="shared" si="24"/>
        <v>57.808546127965158</v>
      </c>
      <c r="BU36">
        <f t="shared" si="28"/>
        <v>0</v>
      </c>
      <c r="BV36">
        <f t="shared" si="29"/>
        <v>0</v>
      </c>
      <c r="BW36">
        <f t="shared" si="30"/>
        <v>57.808546127965158</v>
      </c>
    </row>
    <row r="37" spans="1:75" ht="14" x14ac:dyDescent="0.15">
      <c r="A37" s="65" t="s">
        <v>1101</v>
      </c>
      <c r="B37" s="65" t="s">
        <v>1099</v>
      </c>
      <c r="C37" s="65">
        <v>0</v>
      </c>
      <c r="D37" s="54">
        <v>62</v>
      </c>
      <c r="E37" s="141"/>
      <c r="P37" s="75"/>
      <c r="Q37" s="66"/>
      <c r="AE37" s="75"/>
      <c r="AF37" s="66"/>
      <c r="AH37" s="46">
        <f>'george ogle'!K8</f>
        <v>3.6770833333333336E-2</v>
      </c>
      <c r="AI37">
        <v>75.476611663963865</v>
      </c>
      <c r="AO37" s="75"/>
      <c r="AP37" s="2">
        <f>IF(AQ37&lt;=3,SUM(MAX(F37,H37,J37,L37,N37,P37),MAX(R37,T37,V37,X37,Z37,AB37,AE37),MAX(AG37,AI37,AK37,AM37,AO37))/AQ37,SUM(MAX(F37,H37,J37,L37,N37,P37),MAX(R37,T37,V37,X37,Z37,AB37,AE37),MAX(AG37,AI37,AK37,AM37,AO37),BT37)/AQ37)</f>
        <v>75.476611663963865</v>
      </c>
      <c r="AQ37">
        <f>IF((IF(AV37&gt;=3,AV37+AW37,AV37))&gt;4,4,(IF(AV37&gt;=3,AV37+AW37,AV37)))</f>
        <v>1</v>
      </c>
      <c r="AS37">
        <f t="shared" si="0"/>
        <v>0</v>
      </c>
      <c r="AT37">
        <f t="shared" si="1"/>
        <v>0</v>
      </c>
      <c r="AU37">
        <f t="shared" si="2"/>
        <v>1</v>
      </c>
      <c r="AV37">
        <f t="shared" si="3"/>
        <v>1</v>
      </c>
      <c r="AW37">
        <f t="shared" si="26"/>
        <v>0</v>
      </c>
      <c r="AY37">
        <f t="shared" si="4"/>
        <v>0</v>
      </c>
      <c r="AZ37">
        <f t="shared" si="5"/>
        <v>0</v>
      </c>
      <c r="BA37">
        <f t="shared" si="6"/>
        <v>0</v>
      </c>
      <c r="BB37">
        <f t="shared" si="7"/>
        <v>0</v>
      </c>
      <c r="BC37">
        <f t="shared" si="8"/>
        <v>0</v>
      </c>
      <c r="BD37">
        <f t="shared" si="9"/>
        <v>0</v>
      </c>
      <c r="BE37">
        <f t="shared" si="10"/>
        <v>0</v>
      </c>
      <c r="BF37">
        <f t="shared" si="11"/>
        <v>0</v>
      </c>
      <c r="BG37">
        <f t="shared" si="12"/>
        <v>0</v>
      </c>
      <c r="BH37">
        <f t="shared" si="13"/>
        <v>0</v>
      </c>
      <c r="BI37">
        <f t="shared" si="14"/>
        <v>0</v>
      </c>
      <c r="BJ37">
        <f t="shared" si="15"/>
        <v>0</v>
      </c>
      <c r="BK37">
        <f t="shared" si="16"/>
        <v>0</v>
      </c>
      <c r="BL37">
        <f t="shared" si="17"/>
        <v>0</v>
      </c>
      <c r="BM37">
        <f t="shared" si="18"/>
        <v>75.476611663963865</v>
      </c>
      <c r="BN37">
        <f t="shared" si="19"/>
        <v>0</v>
      </c>
      <c r="BO37">
        <f t="shared" si="20"/>
        <v>0</v>
      </c>
      <c r="BP37">
        <f t="shared" si="27"/>
        <v>0</v>
      </c>
      <c r="BQ37">
        <f t="shared" ref="BQ37:BQ53" si="31">MAX(AY37:BB37)</f>
        <v>0</v>
      </c>
      <c r="BR37">
        <f t="shared" ref="BR37:BR53" si="32">MAX(BC37:BJ37)</f>
        <v>0</v>
      </c>
      <c r="BS37">
        <f t="shared" ref="BS37:BS53" si="33">MAX(BK37:BP37)</f>
        <v>75.476611663963865</v>
      </c>
      <c r="BT37">
        <f t="shared" si="24"/>
        <v>0</v>
      </c>
      <c r="BU37">
        <f t="shared" si="28"/>
        <v>0</v>
      </c>
      <c r="BV37">
        <f t="shared" si="29"/>
        <v>0</v>
      </c>
      <c r="BW37">
        <f t="shared" si="30"/>
        <v>0</v>
      </c>
    </row>
    <row r="38" spans="1:75" ht="14" x14ac:dyDescent="0.15">
      <c r="A38" s="65" t="s">
        <v>812</v>
      </c>
      <c r="B38" s="65" t="s">
        <v>811</v>
      </c>
      <c r="C38" s="65">
        <v>0</v>
      </c>
      <c r="D38" s="54">
        <v>43</v>
      </c>
      <c r="E38" s="141"/>
      <c r="F38" s="67"/>
      <c r="G38" s="67"/>
      <c r="H38" s="67"/>
      <c r="I38" s="67"/>
      <c r="J38" s="68"/>
      <c r="K38" s="67"/>
      <c r="L38" s="68"/>
      <c r="M38" s="69"/>
      <c r="N38" s="67"/>
      <c r="O38" s="67"/>
      <c r="P38" s="75"/>
      <c r="Q38" s="66"/>
      <c r="R38" s="67"/>
      <c r="S38" s="67"/>
      <c r="T38" s="67"/>
      <c r="U38" s="67"/>
      <c r="V38" s="67"/>
      <c r="W38" s="70"/>
      <c r="X38" s="67"/>
      <c r="Y38" s="67"/>
      <c r="Z38" s="67"/>
      <c r="AA38" s="67"/>
      <c r="AB38" s="67"/>
      <c r="AC38" s="67"/>
      <c r="AD38" s="67"/>
      <c r="AE38" s="75"/>
      <c r="AF38" s="142">
        <v>1.3708333333333333</v>
      </c>
      <c r="AG38" s="78">
        <v>60.999351687330424</v>
      </c>
      <c r="AH38" s="78"/>
      <c r="AI38" s="67"/>
      <c r="AJ38" s="67"/>
      <c r="AK38" s="67"/>
      <c r="AL38" s="67"/>
      <c r="AM38" s="67"/>
      <c r="AN38" s="70">
        <f>Hobble!H74</f>
        <v>6.0428240740740741E-2</v>
      </c>
      <c r="AO38" s="75">
        <v>74.928789804119901</v>
      </c>
      <c r="AP38" s="2">
        <f>IF(AQ38&lt;=3,SUM(MAX(F38,H38,J38,L38,N38,P38),MAX(R38,T38,V38,X38,Z38,AB38,AE38),MAX(AG38,AI38,AK38,AM38,AO38))/AQ38,SUM(MAX(F38,H38,J38,L38,N38,P38),MAX(R38,T38,V38,X38,Z38,AB38,AE38),MAX(AG38,AI38,AK38,AM38,AO38),BT38)/AQ38)</f>
        <v>74.928789804119901</v>
      </c>
      <c r="AQ38">
        <f>IF((IF(AV38&gt;=3,AV38+AW38,AV38))&gt;4,4,(IF(AV38&gt;=3,AV38+AW38,AV38)))</f>
        <v>1</v>
      </c>
      <c r="AS38">
        <f t="shared" si="0"/>
        <v>0</v>
      </c>
      <c r="AT38">
        <f t="shared" si="1"/>
        <v>0</v>
      </c>
      <c r="AU38">
        <f t="shared" si="2"/>
        <v>2</v>
      </c>
      <c r="AV38">
        <f t="shared" si="3"/>
        <v>1</v>
      </c>
      <c r="AW38">
        <f t="shared" si="26"/>
        <v>1</v>
      </c>
      <c r="AY38">
        <f t="shared" si="4"/>
        <v>0</v>
      </c>
      <c r="AZ38">
        <f t="shared" si="5"/>
        <v>0</v>
      </c>
      <c r="BA38">
        <f t="shared" si="6"/>
        <v>0</v>
      </c>
      <c r="BB38">
        <f t="shared" si="7"/>
        <v>0</v>
      </c>
      <c r="BC38">
        <f t="shared" si="8"/>
        <v>0</v>
      </c>
      <c r="BD38">
        <f t="shared" si="9"/>
        <v>0</v>
      </c>
      <c r="BE38">
        <f t="shared" si="10"/>
        <v>0</v>
      </c>
      <c r="BF38">
        <f t="shared" si="11"/>
        <v>0</v>
      </c>
      <c r="BG38">
        <f t="shared" si="12"/>
        <v>0</v>
      </c>
      <c r="BH38">
        <f t="shared" si="13"/>
        <v>0</v>
      </c>
      <c r="BI38">
        <f t="shared" si="14"/>
        <v>0</v>
      </c>
      <c r="BJ38">
        <f t="shared" si="15"/>
        <v>0</v>
      </c>
      <c r="BK38">
        <f t="shared" si="16"/>
        <v>0</v>
      </c>
      <c r="BL38">
        <f t="shared" si="17"/>
        <v>60.999351687330424</v>
      </c>
      <c r="BM38">
        <f t="shared" si="18"/>
        <v>0</v>
      </c>
      <c r="BN38">
        <f t="shared" si="19"/>
        <v>0</v>
      </c>
      <c r="BO38">
        <f t="shared" si="20"/>
        <v>0</v>
      </c>
      <c r="BP38">
        <f t="shared" si="27"/>
        <v>74.928789804119901</v>
      </c>
      <c r="BQ38">
        <f t="shared" si="31"/>
        <v>0</v>
      </c>
      <c r="BR38">
        <f t="shared" si="32"/>
        <v>0</v>
      </c>
      <c r="BS38">
        <f t="shared" si="33"/>
        <v>74.928789804119901</v>
      </c>
      <c r="BT38">
        <f t="shared" si="24"/>
        <v>60.999351687330424</v>
      </c>
      <c r="BU38">
        <f t="shared" si="28"/>
        <v>0</v>
      </c>
      <c r="BV38">
        <f t="shared" si="29"/>
        <v>0</v>
      </c>
      <c r="BW38">
        <f t="shared" si="30"/>
        <v>60.999351687330424</v>
      </c>
    </row>
    <row r="39" spans="1:75" ht="14" x14ac:dyDescent="0.15">
      <c r="A39" s="65" t="s">
        <v>813</v>
      </c>
      <c r="B39" s="65" t="s">
        <v>811</v>
      </c>
      <c r="C39" s="65">
        <v>1</v>
      </c>
      <c r="D39" s="54">
        <v>45</v>
      </c>
      <c r="E39" s="141"/>
      <c r="F39" s="71"/>
      <c r="G39" s="71"/>
      <c r="H39" s="67"/>
      <c r="I39" s="71"/>
      <c r="J39" s="72"/>
      <c r="K39" s="71"/>
      <c r="L39" s="72"/>
      <c r="M39" s="69"/>
      <c r="N39" s="71"/>
      <c r="O39" s="71"/>
      <c r="P39" s="76"/>
      <c r="Q39" s="77"/>
      <c r="R39" s="67"/>
      <c r="S39" s="67"/>
      <c r="T39" s="67"/>
      <c r="U39" s="67"/>
      <c r="V39" s="67"/>
      <c r="W39" s="70"/>
      <c r="X39" s="67"/>
      <c r="Y39" s="67"/>
      <c r="Z39" s="67"/>
      <c r="AA39" s="67"/>
      <c r="AB39" s="67"/>
      <c r="AC39" s="67"/>
      <c r="AD39" s="67"/>
      <c r="AE39" s="75"/>
      <c r="AF39" s="142">
        <v>1.9423611111111112</v>
      </c>
      <c r="AG39">
        <v>74.762071724688383</v>
      </c>
      <c r="AH39" s="78"/>
      <c r="AI39" s="67"/>
      <c r="AJ39" s="67"/>
      <c r="AK39" s="67"/>
      <c r="AL39" s="67"/>
      <c r="AM39" s="67"/>
      <c r="AN39" s="67"/>
      <c r="AO39" s="75"/>
      <c r="AP39" s="2">
        <f>IF(AQ39&lt;=3,SUM(MAX(F39,H39,J39,L39,N39,P39),MAX(R39,T39,V39,X39,Z39,AB39,AE39),MAX(AG39,AI39,AK39,AM39,AO39))/AQ39,SUM(MAX(F39,H39,J39,L39,N39,P39),MAX(R39,T39,V39,X39,Z39,AB39,AE39),MAX(AG39,AI39,AK39,AM39,AO39),BT39)/AQ39)</f>
        <v>74.762071724688383</v>
      </c>
      <c r="AQ39">
        <f>IF((IF(AV39&gt;=3,AV39+AW39,AV39))&gt;4,4,(IF(AV39&gt;=3,AV39+AW39,AV39)))</f>
        <v>1</v>
      </c>
      <c r="AS39">
        <f t="shared" si="0"/>
        <v>0</v>
      </c>
      <c r="AT39">
        <f t="shared" si="1"/>
        <v>0</v>
      </c>
      <c r="AU39">
        <f t="shared" si="2"/>
        <v>1</v>
      </c>
      <c r="AV39">
        <f t="shared" si="3"/>
        <v>1</v>
      </c>
      <c r="AW39">
        <f t="shared" si="26"/>
        <v>0</v>
      </c>
      <c r="AY39">
        <f t="shared" si="4"/>
        <v>0</v>
      </c>
      <c r="AZ39">
        <f t="shared" si="5"/>
        <v>0</v>
      </c>
      <c r="BA39">
        <f t="shared" si="6"/>
        <v>0</v>
      </c>
      <c r="BB39">
        <f t="shared" si="7"/>
        <v>0</v>
      </c>
      <c r="BC39">
        <f t="shared" si="8"/>
        <v>0</v>
      </c>
      <c r="BD39">
        <f t="shared" si="9"/>
        <v>0</v>
      </c>
      <c r="BE39">
        <f t="shared" si="10"/>
        <v>0</v>
      </c>
      <c r="BF39">
        <f t="shared" si="11"/>
        <v>0</v>
      </c>
      <c r="BG39">
        <f t="shared" si="12"/>
        <v>0</v>
      </c>
      <c r="BH39">
        <f t="shared" si="13"/>
        <v>0</v>
      </c>
      <c r="BI39">
        <f t="shared" si="14"/>
        <v>0</v>
      </c>
      <c r="BJ39">
        <f t="shared" si="15"/>
        <v>0</v>
      </c>
      <c r="BK39">
        <f t="shared" si="16"/>
        <v>0</v>
      </c>
      <c r="BL39">
        <f t="shared" si="17"/>
        <v>74.762071724688383</v>
      </c>
      <c r="BM39">
        <f t="shared" si="18"/>
        <v>0</v>
      </c>
      <c r="BN39">
        <f t="shared" si="19"/>
        <v>0</v>
      </c>
      <c r="BO39">
        <f t="shared" si="20"/>
        <v>0</v>
      </c>
      <c r="BP39">
        <f t="shared" si="27"/>
        <v>0</v>
      </c>
      <c r="BQ39">
        <f t="shared" si="31"/>
        <v>0</v>
      </c>
      <c r="BR39">
        <f t="shared" si="32"/>
        <v>0</v>
      </c>
      <c r="BS39">
        <f t="shared" si="33"/>
        <v>74.762071724688383</v>
      </c>
      <c r="BT39">
        <f t="shared" si="24"/>
        <v>0</v>
      </c>
      <c r="BU39">
        <f t="shared" si="28"/>
        <v>0</v>
      </c>
      <c r="BV39">
        <f t="shared" si="29"/>
        <v>0</v>
      </c>
      <c r="BW39">
        <f t="shared" si="30"/>
        <v>0</v>
      </c>
    </row>
    <row r="40" spans="1:75" ht="14" x14ac:dyDescent="0.15">
      <c r="A40" s="65" t="s">
        <v>1686</v>
      </c>
      <c r="B40" s="65" t="s">
        <v>1687</v>
      </c>
      <c r="C40" s="65">
        <v>1</v>
      </c>
      <c r="D40" s="54">
        <v>60</v>
      </c>
      <c r="E40" s="141"/>
      <c r="F40" s="71"/>
      <c r="G40" s="71"/>
      <c r="H40" s="67"/>
      <c r="I40" s="71"/>
      <c r="J40" s="72"/>
      <c r="K40" s="71"/>
      <c r="L40" s="72"/>
      <c r="M40" s="69"/>
      <c r="N40" s="71"/>
      <c r="O40" s="71"/>
      <c r="P40" s="76"/>
      <c r="Q40" s="77"/>
      <c r="R40" s="67"/>
      <c r="S40" s="67"/>
      <c r="T40" s="67"/>
      <c r="U40" s="67"/>
      <c r="V40" s="67"/>
      <c r="W40" s="70"/>
      <c r="X40" s="67"/>
      <c r="Y40" s="67"/>
      <c r="Z40" s="67"/>
      <c r="AA40" s="67"/>
      <c r="AB40" s="67"/>
      <c r="AC40" s="67"/>
      <c r="AD40" s="67"/>
      <c r="AE40" s="75"/>
      <c r="AF40" s="142">
        <v>2.2263888888888888</v>
      </c>
      <c r="AG40" s="78">
        <v>74.287372537171834</v>
      </c>
      <c r="AH40" s="78"/>
      <c r="AI40" s="67"/>
      <c r="AJ40" s="67"/>
      <c r="AK40" s="67"/>
      <c r="AL40" s="67"/>
      <c r="AM40" s="67"/>
      <c r="AN40" s="70">
        <f>Hobble!H117</f>
        <v>6.5520833333333334E-2</v>
      </c>
      <c r="AO40" s="75">
        <v>71.587478272948019</v>
      </c>
      <c r="AP40" s="2">
        <f>IF(AQ40&lt;=3,SUM(MAX(F40,H40,J40,L40,N40,P40),MAX(R40,T40,V40,X40,Z40,AB40,AE40),MAX(AG40,AI40,AK40,AM40,AO40))/AQ40,SUM(MAX(F40,H40,J40,L40,N40,P40),MAX(R40,T40,V40,X40,Z40,AB40,AE40),MAX(AG40,AI40,AK40,AM40,AO40),BT40)/AQ40)</f>
        <v>74.287372537171834</v>
      </c>
      <c r="AQ40">
        <f>IF((IF(AV40&gt;=3,AV40+AW40,AV40))&gt;4,4,(IF(AV40&gt;=3,AV40+AW40,AV40)))</f>
        <v>1</v>
      </c>
      <c r="AS40">
        <f t="shared" si="0"/>
        <v>0</v>
      </c>
      <c r="AT40">
        <f t="shared" si="1"/>
        <v>0</v>
      </c>
      <c r="AU40">
        <f t="shared" si="2"/>
        <v>2</v>
      </c>
      <c r="AV40">
        <f t="shared" si="3"/>
        <v>1</v>
      </c>
      <c r="AW40">
        <f t="shared" si="26"/>
        <v>1</v>
      </c>
      <c r="AY40">
        <f t="shared" si="4"/>
        <v>0</v>
      </c>
      <c r="AZ40">
        <f t="shared" si="5"/>
        <v>0</v>
      </c>
      <c r="BA40">
        <f t="shared" si="6"/>
        <v>0</v>
      </c>
      <c r="BB40">
        <f t="shared" si="7"/>
        <v>0</v>
      </c>
      <c r="BC40">
        <f t="shared" si="8"/>
        <v>0</v>
      </c>
      <c r="BD40">
        <f t="shared" si="9"/>
        <v>0</v>
      </c>
      <c r="BE40">
        <f t="shared" si="10"/>
        <v>0</v>
      </c>
      <c r="BF40">
        <f t="shared" si="11"/>
        <v>0</v>
      </c>
      <c r="BG40">
        <f t="shared" si="12"/>
        <v>0</v>
      </c>
      <c r="BH40">
        <f t="shared" si="13"/>
        <v>0</v>
      </c>
      <c r="BI40">
        <f t="shared" si="14"/>
        <v>0</v>
      </c>
      <c r="BJ40">
        <f t="shared" si="15"/>
        <v>0</v>
      </c>
      <c r="BK40">
        <f t="shared" si="16"/>
        <v>0</v>
      </c>
      <c r="BL40">
        <f t="shared" si="17"/>
        <v>74.287372537171834</v>
      </c>
      <c r="BM40">
        <f t="shared" si="18"/>
        <v>0</v>
      </c>
      <c r="BN40">
        <f t="shared" si="19"/>
        <v>0</v>
      </c>
      <c r="BO40">
        <f t="shared" si="20"/>
        <v>0</v>
      </c>
      <c r="BP40">
        <f t="shared" si="27"/>
        <v>71.587478272948019</v>
      </c>
      <c r="BQ40">
        <f t="shared" si="31"/>
        <v>0</v>
      </c>
      <c r="BR40">
        <f t="shared" si="32"/>
        <v>0</v>
      </c>
      <c r="BS40">
        <f t="shared" si="33"/>
        <v>74.287372537171834</v>
      </c>
      <c r="BT40">
        <f t="shared" si="24"/>
        <v>71.587478272948019</v>
      </c>
      <c r="BU40">
        <f t="shared" si="28"/>
        <v>0</v>
      </c>
      <c r="BV40">
        <f t="shared" si="29"/>
        <v>0</v>
      </c>
      <c r="BW40">
        <f t="shared" si="30"/>
        <v>71.587478272948019</v>
      </c>
    </row>
    <row r="41" spans="1:75" ht="14" x14ac:dyDescent="0.15">
      <c r="A41" s="65" t="s">
        <v>956</v>
      </c>
      <c r="B41" s="65" t="s">
        <v>955</v>
      </c>
      <c r="C41" s="65">
        <v>1</v>
      </c>
      <c r="D41" s="54">
        <v>51</v>
      </c>
      <c r="E41" s="141"/>
      <c r="F41" s="67"/>
      <c r="G41" s="67"/>
      <c r="H41" s="67"/>
      <c r="I41" s="67"/>
      <c r="J41" s="67"/>
      <c r="K41" s="69">
        <f>'Blaydon Race'!C4</f>
        <v>2.5428240740740741E-2</v>
      </c>
      <c r="L41" s="67">
        <v>74.158453366001766</v>
      </c>
      <c r="M41" s="69"/>
      <c r="N41" s="67"/>
      <c r="O41" s="67"/>
      <c r="P41" s="75"/>
      <c r="Q41" s="66"/>
      <c r="R41" s="67"/>
      <c r="S41" s="67"/>
      <c r="T41" s="67"/>
      <c r="U41" s="67"/>
      <c r="V41" s="67"/>
      <c r="W41" s="70"/>
      <c r="X41" s="67"/>
      <c r="Y41" s="67"/>
      <c r="Z41" s="67"/>
      <c r="AA41" s="67"/>
      <c r="AB41" s="67"/>
      <c r="AC41" s="67"/>
      <c r="AD41" s="67"/>
      <c r="AE41" s="75"/>
      <c r="AF41" s="66"/>
      <c r="AG41" s="67"/>
      <c r="AH41" s="67"/>
      <c r="AI41" s="67"/>
      <c r="AJ41" s="67"/>
      <c r="AK41" s="67"/>
      <c r="AL41" s="67"/>
      <c r="AM41" s="67"/>
      <c r="AN41" s="67"/>
      <c r="AO41" s="75"/>
      <c r="AP41" s="2">
        <f>IF(AQ41&lt;=3,SUM(MAX(F41,H41,J41,L41,N41,P41),MAX(R41,T41,V41,X41,Z41,AB41,AE41),MAX(AG41,AI41,AK41,AM41,AO41))/AQ41,SUM(MAX(F41,H41,J41,L41,N41,P41),MAX(R41,T41,V41,X41,Z41,AB41,AE41),MAX(AG41,AI41,AK41,AM41,AO41),BT41)/AQ41)</f>
        <v>74.158453366001766</v>
      </c>
      <c r="AQ41">
        <f>IF((IF(AV41&gt;=3,AV41+AW41,AV41))&gt;4,4,(IF(AV41&gt;=3,AV41+AW41,AV41)))</f>
        <v>1</v>
      </c>
      <c r="AS41">
        <f t="shared" si="0"/>
        <v>1</v>
      </c>
      <c r="AT41">
        <f t="shared" si="1"/>
        <v>0</v>
      </c>
      <c r="AU41">
        <f t="shared" si="2"/>
        <v>0</v>
      </c>
      <c r="AV41">
        <f t="shared" si="3"/>
        <v>1</v>
      </c>
      <c r="AW41">
        <f t="shared" si="26"/>
        <v>0</v>
      </c>
      <c r="AY41">
        <f t="shared" si="4"/>
        <v>0</v>
      </c>
      <c r="AZ41">
        <f t="shared" si="5"/>
        <v>0</v>
      </c>
      <c r="BA41">
        <f t="shared" si="6"/>
        <v>0</v>
      </c>
      <c r="BB41">
        <f t="shared" si="7"/>
        <v>74.158453366001766</v>
      </c>
      <c r="BC41">
        <f t="shared" si="8"/>
        <v>0</v>
      </c>
      <c r="BD41">
        <f t="shared" si="9"/>
        <v>0</v>
      </c>
      <c r="BE41">
        <f t="shared" si="10"/>
        <v>0</v>
      </c>
      <c r="BF41">
        <f t="shared" si="11"/>
        <v>0</v>
      </c>
      <c r="BG41">
        <f t="shared" si="12"/>
        <v>0</v>
      </c>
      <c r="BH41">
        <f t="shared" si="13"/>
        <v>0</v>
      </c>
      <c r="BI41">
        <f t="shared" si="14"/>
        <v>0</v>
      </c>
      <c r="BJ41">
        <f t="shared" si="15"/>
        <v>0</v>
      </c>
      <c r="BK41">
        <f t="shared" si="16"/>
        <v>0</v>
      </c>
      <c r="BL41">
        <f t="shared" si="17"/>
        <v>0</v>
      </c>
      <c r="BM41">
        <f t="shared" si="18"/>
        <v>0</v>
      </c>
      <c r="BN41">
        <f t="shared" si="19"/>
        <v>0</v>
      </c>
      <c r="BO41">
        <f t="shared" si="20"/>
        <v>0</v>
      </c>
      <c r="BP41">
        <f t="shared" si="27"/>
        <v>0</v>
      </c>
      <c r="BQ41">
        <f t="shared" si="31"/>
        <v>74.158453366001766</v>
      </c>
      <c r="BR41">
        <f t="shared" si="32"/>
        <v>0</v>
      </c>
      <c r="BS41">
        <f t="shared" si="33"/>
        <v>0</v>
      </c>
      <c r="BT41">
        <f t="shared" si="24"/>
        <v>0</v>
      </c>
      <c r="BU41">
        <f t="shared" si="28"/>
        <v>0</v>
      </c>
      <c r="BV41">
        <f t="shared" si="29"/>
        <v>0</v>
      </c>
      <c r="BW41">
        <f t="shared" si="30"/>
        <v>0</v>
      </c>
    </row>
    <row r="42" spans="1:75" ht="14" x14ac:dyDescent="0.15">
      <c r="A42" s="65" t="s">
        <v>1691</v>
      </c>
      <c r="B42" s="65" t="s">
        <v>882</v>
      </c>
      <c r="C42" s="65">
        <v>0</v>
      </c>
      <c r="D42" s="54">
        <v>48</v>
      </c>
      <c r="E42" s="141"/>
      <c r="F42" s="67"/>
      <c r="G42" s="67"/>
      <c r="H42" s="67"/>
      <c r="I42" s="67"/>
      <c r="J42" s="68"/>
      <c r="K42" s="67"/>
      <c r="L42" s="68"/>
      <c r="M42" s="69"/>
      <c r="N42" s="67"/>
      <c r="O42" s="67"/>
      <c r="P42" s="75"/>
      <c r="Q42" s="66"/>
      <c r="R42" s="67"/>
      <c r="S42" s="67"/>
      <c r="T42" s="67"/>
      <c r="U42" s="67"/>
      <c r="V42" s="67"/>
      <c r="W42" s="70"/>
      <c r="X42" s="67"/>
      <c r="Y42" s="67"/>
      <c r="Z42" s="67"/>
      <c r="AA42" s="67"/>
      <c r="AB42" s="67"/>
      <c r="AC42" s="67"/>
      <c r="AD42" s="67"/>
      <c r="AE42" s="75"/>
      <c r="AF42" s="142">
        <v>1.4548611111111109</v>
      </c>
      <c r="AG42" s="78">
        <v>60.725345192563864</v>
      </c>
      <c r="AH42" s="78"/>
      <c r="AI42" s="67"/>
      <c r="AJ42" s="70">
        <f>'Anne Allan'!B25</f>
        <v>3.7962962962962962E-2</v>
      </c>
      <c r="AK42" s="67">
        <v>73.830289806454971</v>
      </c>
      <c r="AL42" s="67"/>
      <c r="AM42" s="67"/>
      <c r="AN42" s="67"/>
      <c r="AO42" s="75"/>
      <c r="AP42" s="2">
        <f>IF(AQ42&lt;=3,SUM(MAX(F42,H42,J42,L42,N42,P42),MAX(R42,T42,V42,X42,Z42,AB42,AE42),MAX(AG42,AI42,AK42,AM42,AO42))/AQ42,SUM(MAX(F42,H42,J42,L42,N42,P42),MAX(R42,T42,V42,X42,Z42,AB42,AE42),MAX(AG42,AI42,AK42,AM42,AO42),BT42)/AQ42)</f>
        <v>73.830289806454971</v>
      </c>
      <c r="AQ42">
        <f>IF((IF(AV42&gt;=3,AV42+AW42,AV42))&gt;4,4,(IF(AV42&gt;=3,AV42+AW42,AV42)))</f>
        <v>1</v>
      </c>
      <c r="AS42">
        <f t="shared" si="0"/>
        <v>0</v>
      </c>
      <c r="AT42">
        <f t="shared" si="1"/>
        <v>0</v>
      </c>
      <c r="AU42">
        <f t="shared" si="2"/>
        <v>2</v>
      </c>
      <c r="AV42">
        <f t="shared" si="3"/>
        <v>1</v>
      </c>
      <c r="AW42">
        <f t="shared" si="26"/>
        <v>1</v>
      </c>
      <c r="AY42">
        <f t="shared" si="4"/>
        <v>0</v>
      </c>
      <c r="AZ42">
        <f t="shared" si="5"/>
        <v>0</v>
      </c>
      <c r="BA42">
        <f t="shared" si="6"/>
        <v>0</v>
      </c>
      <c r="BB42">
        <f t="shared" si="7"/>
        <v>0</v>
      </c>
      <c r="BC42">
        <f t="shared" si="8"/>
        <v>0</v>
      </c>
      <c r="BD42">
        <f t="shared" si="9"/>
        <v>0</v>
      </c>
      <c r="BE42">
        <f t="shared" si="10"/>
        <v>0</v>
      </c>
      <c r="BF42">
        <f t="shared" si="11"/>
        <v>0</v>
      </c>
      <c r="BG42">
        <f t="shared" si="12"/>
        <v>0</v>
      </c>
      <c r="BH42">
        <f t="shared" si="13"/>
        <v>0</v>
      </c>
      <c r="BI42">
        <f t="shared" si="14"/>
        <v>0</v>
      </c>
      <c r="BJ42">
        <f t="shared" si="15"/>
        <v>0</v>
      </c>
      <c r="BK42">
        <f t="shared" si="16"/>
        <v>0</v>
      </c>
      <c r="BL42">
        <f t="shared" si="17"/>
        <v>60.725345192563864</v>
      </c>
      <c r="BM42">
        <f t="shared" si="18"/>
        <v>0</v>
      </c>
      <c r="BN42">
        <f t="shared" si="19"/>
        <v>73.830289806454971</v>
      </c>
      <c r="BO42">
        <f t="shared" si="20"/>
        <v>0</v>
      </c>
      <c r="BP42">
        <f t="shared" si="27"/>
        <v>0</v>
      </c>
      <c r="BQ42">
        <f t="shared" si="31"/>
        <v>0</v>
      </c>
      <c r="BR42">
        <f t="shared" si="32"/>
        <v>0</v>
      </c>
      <c r="BS42">
        <f t="shared" si="33"/>
        <v>73.830289806454971</v>
      </c>
      <c r="BT42">
        <f t="shared" si="24"/>
        <v>60.725345192563864</v>
      </c>
      <c r="BU42">
        <f t="shared" si="28"/>
        <v>0</v>
      </c>
      <c r="BV42">
        <f t="shared" si="29"/>
        <v>0</v>
      </c>
      <c r="BW42">
        <f t="shared" si="30"/>
        <v>60.725345192563864</v>
      </c>
    </row>
    <row r="43" spans="1:75" ht="14" x14ac:dyDescent="0.15">
      <c r="A43" s="65" t="s">
        <v>1228</v>
      </c>
      <c r="B43" s="65" t="s">
        <v>1227</v>
      </c>
      <c r="C43" s="65">
        <v>0</v>
      </c>
      <c r="D43" s="54">
        <v>59</v>
      </c>
      <c r="E43" s="141"/>
      <c r="P43" s="75"/>
      <c r="Q43" s="66"/>
      <c r="AE43" s="75"/>
      <c r="AF43" s="66"/>
      <c r="AH43" s="46">
        <f>'george ogle'!K9:K9</f>
        <v>3.7071759259259256E-2</v>
      </c>
      <c r="AI43">
        <v>71.88074723720581</v>
      </c>
      <c r="AO43" s="75"/>
      <c r="AP43" s="2">
        <f>IF(AQ43&lt;=3,SUM(MAX(F43,H43,J43,L43,N43,P43),MAX(R43,T43,V43,X43,Z43,AB43,AE43),MAX(AG43,AI43,AK43,AM43,AO43))/AQ43,SUM(MAX(F43,H43,J43,L43,N43,P43),MAX(R43,T43,V43,X43,Z43,AB43,AE43),MAX(AG43,AI43,AK43,AM43,AO43),BT43)/AQ43)</f>
        <v>71.88074723720581</v>
      </c>
      <c r="AQ43">
        <f>IF((IF(AV43&gt;=3,AV43+AW43,AV43))&gt;4,4,(IF(AV43&gt;=3,AV43+AW43,AV43)))</f>
        <v>1</v>
      </c>
      <c r="AS43">
        <f t="shared" si="0"/>
        <v>0</v>
      </c>
      <c r="AT43">
        <f t="shared" si="1"/>
        <v>0</v>
      </c>
      <c r="AU43">
        <f t="shared" si="2"/>
        <v>1</v>
      </c>
      <c r="AV43">
        <f t="shared" si="3"/>
        <v>1</v>
      </c>
      <c r="AW43">
        <f t="shared" si="26"/>
        <v>0</v>
      </c>
      <c r="AY43">
        <f t="shared" si="4"/>
        <v>0</v>
      </c>
      <c r="AZ43">
        <f t="shared" si="5"/>
        <v>0</v>
      </c>
      <c r="BA43">
        <f t="shared" si="6"/>
        <v>0</v>
      </c>
      <c r="BB43">
        <f t="shared" si="7"/>
        <v>0</v>
      </c>
      <c r="BC43">
        <f t="shared" si="8"/>
        <v>0</v>
      </c>
      <c r="BD43">
        <f t="shared" si="9"/>
        <v>0</v>
      </c>
      <c r="BE43">
        <f t="shared" si="10"/>
        <v>0</v>
      </c>
      <c r="BF43">
        <f t="shared" si="11"/>
        <v>0</v>
      </c>
      <c r="BG43">
        <f t="shared" si="12"/>
        <v>0</v>
      </c>
      <c r="BH43">
        <f t="shared" si="13"/>
        <v>0</v>
      </c>
      <c r="BI43">
        <f t="shared" si="14"/>
        <v>0</v>
      </c>
      <c r="BJ43">
        <f t="shared" si="15"/>
        <v>0</v>
      </c>
      <c r="BK43">
        <f t="shared" si="16"/>
        <v>0</v>
      </c>
      <c r="BL43">
        <f t="shared" si="17"/>
        <v>0</v>
      </c>
      <c r="BM43">
        <f t="shared" si="18"/>
        <v>71.88074723720581</v>
      </c>
      <c r="BN43">
        <f t="shared" si="19"/>
        <v>0</v>
      </c>
      <c r="BO43">
        <f t="shared" si="20"/>
        <v>0</v>
      </c>
      <c r="BP43">
        <f t="shared" si="27"/>
        <v>0</v>
      </c>
      <c r="BQ43">
        <f t="shared" si="31"/>
        <v>0</v>
      </c>
      <c r="BR43">
        <f t="shared" si="32"/>
        <v>0</v>
      </c>
      <c r="BS43">
        <f t="shared" si="33"/>
        <v>71.88074723720581</v>
      </c>
      <c r="BT43">
        <f t="shared" si="24"/>
        <v>0</v>
      </c>
      <c r="BU43">
        <f t="shared" si="28"/>
        <v>0</v>
      </c>
      <c r="BV43">
        <f t="shared" si="29"/>
        <v>0</v>
      </c>
      <c r="BW43">
        <f t="shared" si="30"/>
        <v>0</v>
      </c>
    </row>
    <row r="44" spans="1:75" ht="14" x14ac:dyDescent="0.15">
      <c r="A44" s="65" t="s">
        <v>843</v>
      </c>
      <c r="B44" s="65" t="s">
        <v>1099</v>
      </c>
      <c r="C44" s="65">
        <v>1</v>
      </c>
      <c r="D44" s="54">
        <v>68</v>
      </c>
      <c r="E44" s="141"/>
      <c r="F44" s="67"/>
      <c r="G44" s="67"/>
      <c r="H44" s="67"/>
      <c r="I44" s="70">
        <f>'Newburn River Run'!G194</f>
        <v>3.532407407407407E-2</v>
      </c>
      <c r="J44" s="68">
        <v>69.594455317415239</v>
      </c>
      <c r="K44" s="70"/>
      <c r="L44" s="68"/>
      <c r="M44" s="69"/>
      <c r="N44" s="67"/>
      <c r="O44" s="70">
        <v>3.5567129629629629E-2</v>
      </c>
      <c r="P44" s="75">
        <v>69.118866784494401</v>
      </c>
      <c r="Q44" s="66"/>
      <c r="R44" s="67"/>
      <c r="S44" s="67"/>
      <c r="T44" s="67"/>
      <c r="U44" s="67"/>
      <c r="V44" s="67"/>
      <c r="W44" s="70"/>
      <c r="X44" s="67"/>
      <c r="Y44" s="67"/>
      <c r="Z44" s="67"/>
      <c r="AA44" s="67"/>
      <c r="AB44" s="67"/>
      <c r="AC44" s="67"/>
      <c r="AD44" s="67"/>
      <c r="AE44" s="75"/>
      <c r="AF44" s="66"/>
      <c r="AG44" s="67"/>
      <c r="AH44" s="67"/>
      <c r="AI44" s="67"/>
      <c r="AJ44" s="67"/>
      <c r="AK44" s="67"/>
      <c r="AL44" s="67"/>
      <c r="AM44" s="67"/>
      <c r="AN44" s="67"/>
      <c r="AO44" s="75"/>
      <c r="AP44" s="2">
        <f>IF(AQ44&lt;=3,SUM(MAX(F44,H44,J44,L44,N44,P44),MAX(R44,T44,V44,X44,Z44,AB44,AE44),MAX(AG44,AI44,AK44,AM44,AO44))/AQ44,SUM(MAX(F44,H44,J44,L44,N44,P44),MAX(R44,T44,V44,X44,Z44,AB44,AE44),MAX(AG44,AI44,AK44,AM44,AO44),BT44)/AQ44)</f>
        <v>69.594455317415239</v>
      </c>
      <c r="AQ44">
        <f>IF((IF(AV44&gt;=3,AV44+AW44,AV44))&gt;4,4,(IF(AV44&gt;=3,AV44+AW44,AV44)))</f>
        <v>1</v>
      </c>
      <c r="AS44">
        <f t="shared" si="0"/>
        <v>2</v>
      </c>
      <c r="AT44">
        <f t="shared" si="1"/>
        <v>0</v>
      </c>
      <c r="AU44">
        <f t="shared" si="2"/>
        <v>0</v>
      </c>
      <c r="AV44">
        <f t="shared" si="3"/>
        <v>1</v>
      </c>
      <c r="AW44">
        <f t="shared" si="26"/>
        <v>1</v>
      </c>
      <c r="AY44">
        <f t="shared" si="4"/>
        <v>0</v>
      </c>
      <c r="AZ44">
        <f t="shared" si="5"/>
        <v>0</v>
      </c>
      <c r="BA44">
        <f t="shared" si="6"/>
        <v>69.594455317415239</v>
      </c>
      <c r="BB44">
        <f t="shared" si="7"/>
        <v>0</v>
      </c>
      <c r="BC44">
        <f t="shared" si="8"/>
        <v>0</v>
      </c>
      <c r="BD44">
        <f t="shared" si="9"/>
        <v>69.118866784494401</v>
      </c>
      <c r="BE44">
        <f t="shared" si="10"/>
        <v>0</v>
      </c>
      <c r="BF44">
        <f t="shared" si="11"/>
        <v>0</v>
      </c>
      <c r="BG44">
        <f t="shared" si="12"/>
        <v>0</v>
      </c>
      <c r="BH44">
        <f t="shared" si="13"/>
        <v>0</v>
      </c>
      <c r="BI44">
        <f t="shared" si="14"/>
        <v>0</v>
      </c>
      <c r="BJ44">
        <f t="shared" si="15"/>
        <v>0</v>
      </c>
      <c r="BK44">
        <f t="shared" si="16"/>
        <v>0</v>
      </c>
      <c r="BL44">
        <f t="shared" si="17"/>
        <v>0</v>
      </c>
      <c r="BM44">
        <f t="shared" si="18"/>
        <v>0</v>
      </c>
      <c r="BN44">
        <f t="shared" si="19"/>
        <v>0</v>
      </c>
      <c r="BO44">
        <f t="shared" si="20"/>
        <v>0</v>
      </c>
      <c r="BP44">
        <f t="shared" si="27"/>
        <v>0</v>
      </c>
      <c r="BQ44">
        <f t="shared" si="31"/>
        <v>69.594455317415239</v>
      </c>
      <c r="BR44">
        <f t="shared" si="32"/>
        <v>69.118866784494401</v>
      </c>
      <c r="BS44">
        <f t="shared" si="33"/>
        <v>0</v>
      </c>
      <c r="BT44">
        <f t="shared" si="24"/>
        <v>69.118866784494401</v>
      </c>
      <c r="BU44">
        <f t="shared" si="28"/>
        <v>69.118866784494401</v>
      </c>
      <c r="BV44">
        <f t="shared" si="29"/>
        <v>0</v>
      </c>
      <c r="BW44">
        <f t="shared" si="30"/>
        <v>0</v>
      </c>
    </row>
    <row r="45" spans="1:75" ht="14" x14ac:dyDescent="0.15">
      <c r="A45" s="65" t="s">
        <v>821</v>
      </c>
      <c r="B45" s="65" t="s">
        <v>820</v>
      </c>
      <c r="C45" s="65">
        <v>1</v>
      </c>
      <c r="D45" s="54">
        <v>43</v>
      </c>
      <c r="E45" s="141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75"/>
      <c r="Q45" s="66"/>
      <c r="R45" s="67"/>
      <c r="S45" s="67"/>
      <c r="T45" s="67"/>
      <c r="U45" s="67"/>
      <c r="V45" s="67"/>
      <c r="W45" s="67"/>
      <c r="X45" s="67"/>
      <c r="Y45" s="70">
        <f>'Great north run'!F6</f>
        <v>6.1655092592592588E-2</v>
      </c>
      <c r="Z45" s="67">
        <v>69.176664502147389</v>
      </c>
      <c r="AA45" s="67"/>
      <c r="AB45" s="67"/>
      <c r="AC45" s="67"/>
      <c r="AD45" s="67"/>
      <c r="AE45" s="75"/>
      <c r="AF45" s="66"/>
      <c r="AG45" s="67"/>
      <c r="AH45" s="67"/>
      <c r="AI45" s="67"/>
      <c r="AJ45" s="67"/>
      <c r="AK45" s="67"/>
      <c r="AL45" s="67"/>
      <c r="AM45" s="67"/>
      <c r="AN45" s="67"/>
      <c r="AO45" s="75"/>
      <c r="AP45" s="2">
        <f>IF(AQ45&lt;=3,SUM(MAX(F45,H45,J45,L45,N45,P45),MAX(R45,T45,V45,X45,Z45,AB45,AE45),MAX(AG45,AI45,AK45,AM45,AO45))/AQ45,SUM(MAX(F45,H45,J45,L45,N45,P45),MAX(R45,T45,V45,X45,Z45,AB45,AE45),MAX(AG45,AI45,AK45,AM45,AO45),BT45)/AQ45)</f>
        <v>69.176664502147389</v>
      </c>
      <c r="AQ45">
        <f>IF((IF(AV45&gt;=3,AV45+AW45,AV45))&gt;4,4,(IF(AV45&gt;=3,AV45+AW45,AV45)))</f>
        <v>1</v>
      </c>
      <c r="AS45">
        <f t="shared" si="0"/>
        <v>0</v>
      </c>
      <c r="AT45">
        <f t="shared" si="1"/>
        <v>1</v>
      </c>
      <c r="AU45">
        <f t="shared" si="2"/>
        <v>0</v>
      </c>
      <c r="AV45">
        <f t="shared" si="3"/>
        <v>1</v>
      </c>
      <c r="AW45">
        <f t="shared" si="26"/>
        <v>0</v>
      </c>
      <c r="AY45">
        <f t="shared" si="4"/>
        <v>0</v>
      </c>
      <c r="AZ45">
        <f t="shared" si="5"/>
        <v>0</v>
      </c>
      <c r="BA45">
        <f t="shared" si="6"/>
        <v>0</v>
      </c>
      <c r="BB45">
        <f t="shared" si="7"/>
        <v>0</v>
      </c>
      <c r="BC45">
        <f t="shared" si="8"/>
        <v>0</v>
      </c>
      <c r="BD45">
        <f t="shared" si="9"/>
        <v>0</v>
      </c>
      <c r="BE45">
        <f t="shared" si="10"/>
        <v>0</v>
      </c>
      <c r="BF45">
        <f t="shared" si="11"/>
        <v>0</v>
      </c>
      <c r="BG45">
        <f t="shared" si="12"/>
        <v>0</v>
      </c>
      <c r="BH45">
        <f t="shared" si="13"/>
        <v>0</v>
      </c>
      <c r="BI45">
        <f t="shared" si="14"/>
        <v>69.176664502147389</v>
      </c>
      <c r="BJ45">
        <f t="shared" si="15"/>
        <v>0</v>
      </c>
      <c r="BK45">
        <f t="shared" si="16"/>
        <v>0</v>
      </c>
      <c r="BL45">
        <f t="shared" si="17"/>
        <v>0</v>
      </c>
      <c r="BM45">
        <f t="shared" si="18"/>
        <v>0</v>
      </c>
      <c r="BN45">
        <f t="shared" si="19"/>
        <v>0</v>
      </c>
      <c r="BO45">
        <f t="shared" si="20"/>
        <v>0</v>
      </c>
      <c r="BP45">
        <f t="shared" si="27"/>
        <v>0</v>
      </c>
      <c r="BQ45">
        <f t="shared" si="31"/>
        <v>0</v>
      </c>
      <c r="BR45">
        <f t="shared" si="32"/>
        <v>69.176664502147389</v>
      </c>
      <c r="BS45">
        <f t="shared" si="33"/>
        <v>0</v>
      </c>
      <c r="BT45">
        <f t="shared" si="24"/>
        <v>0</v>
      </c>
      <c r="BU45">
        <f t="shared" si="28"/>
        <v>0</v>
      </c>
      <c r="BV45">
        <f t="shared" si="29"/>
        <v>0</v>
      </c>
      <c r="BW45">
        <f t="shared" si="30"/>
        <v>0</v>
      </c>
    </row>
    <row r="46" spans="1:75" x14ac:dyDescent="0.15">
      <c r="A46" s="10" t="s">
        <v>1088</v>
      </c>
      <c r="B46" s="10" t="s">
        <v>1087</v>
      </c>
      <c r="C46" s="10">
        <v>1</v>
      </c>
      <c r="D46" s="54">
        <v>55</v>
      </c>
      <c r="E46" s="141"/>
      <c r="F46" s="67"/>
      <c r="G46" s="67"/>
      <c r="H46" s="67"/>
      <c r="I46" s="67"/>
      <c r="J46" s="70"/>
      <c r="K46" s="67"/>
      <c r="L46" s="67"/>
      <c r="M46" s="67"/>
      <c r="N46" s="67"/>
      <c r="O46" s="70">
        <v>3.1516203703703706E-2</v>
      </c>
      <c r="P46" s="75">
        <v>69.103058903671453</v>
      </c>
      <c r="Q46" s="66"/>
      <c r="R46" s="67"/>
      <c r="S46" s="67"/>
      <c r="T46" s="67"/>
      <c r="U46" s="67"/>
      <c r="V46" s="67"/>
      <c r="W46" s="70"/>
      <c r="X46" s="67"/>
      <c r="Y46" s="67"/>
      <c r="Z46" s="67"/>
      <c r="AA46" s="67"/>
      <c r="AB46" s="67"/>
      <c r="AC46" s="67"/>
      <c r="AD46" s="67"/>
      <c r="AE46" s="75"/>
      <c r="AF46" s="66"/>
      <c r="AG46" s="67"/>
      <c r="AH46" s="67"/>
      <c r="AI46" s="67"/>
      <c r="AJ46" s="67"/>
      <c r="AK46" s="67"/>
      <c r="AL46" s="67"/>
      <c r="AM46" s="67"/>
      <c r="AN46" s="67"/>
      <c r="AO46" s="75"/>
      <c r="AP46" s="2">
        <f>IF(AQ46&lt;=3,SUM(MAX(F46,H46,J46,L46,N46,P46),MAX(R46,T46,V46,X46,Z46,AB46,AE46),MAX(AG46,AI46,AK46,AM46,AO46))/AQ46,SUM(MAX(F46,H46,J46,L46,N46,P46),MAX(R46,T46,V46,X46,Z46,AB46,AE46),MAX(AG46,AI46,AK46,AM46,AO46),BT46)/AQ46)</f>
        <v>69.103058903671453</v>
      </c>
      <c r="AQ46">
        <f>IF((IF(AV46&gt;=3,AV46+AW46,AV46))&gt;4,4,(IF(AV46&gt;=3,AV46+AW46,AV46)))</f>
        <v>1</v>
      </c>
      <c r="AS46">
        <f t="shared" si="0"/>
        <v>1</v>
      </c>
      <c r="AT46">
        <f t="shared" si="1"/>
        <v>0</v>
      </c>
      <c r="AU46">
        <f t="shared" si="2"/>
        <v>0</v>
      </c>
      <c r="AV46">
        <f t="shared" si="3"/>
        <v>1</v>
      </c>
      <c r="AW46">
        <f t="shared" si="26"/>
        <v>0</v>
      </c>
      <c r="AY46">
        <f t="shared" si="4"/>
        <v>0</v>
      </c>
      <c r="AZ46">
        <f t="shared" si="5"/>
        <v>0</v>
      </c>
      <c r="BA46">
        <f t="shared" si="6"/>
        <v>0</v>
      </c>
      <c r="BB46">
        <f t="shared" si="7"/>
        <v>0</v>
      </c>
      <c r="BC46">
        <f t="shared" si="8"/>
        <v>0</v>
      </c>
      <c r="BD46">
        <f t="shared" si="9"/>
        <v>69.103058903671453</v>
      </c>
      <c r="BE46">
        <f t="shared" si="10"/>
        <v>0</v>
      </c>
      <c r="BF46">
        <f t="shared" si="11"/>
        <v>0</v>
      </c>
      <c r="BG46">
        <f t="shared" si="12"/>
        <v>0</v>
      </c>
      <c r="BH46">
        <f t="shared" si="13"/>
        <v>0</v>
      </c>
      <c r="BI46">
        <f t="shared" si="14"/>
        <v>0</v>
      </c>
      <c r="BJ46">
        <f t="shared" si="15"/>
        <v>0</v>
      </c>
      <c r="BK46">
        <f t="shared" si="16"/>
        <v>0</v>
      </c>
      <c r="BL46">
        <f t="shared" si="17"/>
        <v>0</v>
      </c>
      <c r="BM46">
        <f t="shared" si="18"/>
        <v>0</v>
      </c>
      <c r="BN46">
        <f t="shared" si="19"/>
        <v>0</v>
      </c>
      <c r="BO46">
        <f t="shared" si="20"/>
        <v>0</v>
      </c>
      <c r="BP46">
        <f t="shared" si="27"/>
        <v>0</v>
      </c>
      <c r="BQ46">
        <f t="shared" si="31"/>
        <v>0</v>
      </c>
      <c r="BR46">
        <f t="shared" si="32"/>
        <v>69.103058903671453</v>
      </c>
      <c r="BS46">
        <f t="shared" si="33"/>
        <v>0</v>
      </c>
      <c r="BT46">
        <f t="shared" si="24"/>
        <v>0</v>
      </c>
      <c r="BU46">
        <f t="shared" si="28"/>
        <v>0</v>
      </c>
      <c r="BV46">
        <f t="shared" si="29"/>
        <v>0</v>
      </c>
      <c r="BW46">
        <f t="shared" si="30"/>
        <v>0</v>
      </c>
    </row>
    <row r="47" spans="1:75" ht="14" x14ac:dyDescent="0.15">
      <c r="A47" s="65" t="s">
        <v>1052</v>
      </c>
      <c r="B47" s="65" t="s">
        <v>1144</v>
      </c>
      <c r="C47" s="65">
        <v>1</v>
      </c>
      <c r="D47" s="54">
        <v>47</v>
      </c>
      <c r="E47" s="141"/>
      <c r="P47" s="75"/>
      <c r="Q47" s="66"/>
      <c r="AE47" s="75"/>
      <c r="AF47" s="66"/>
      <c r="AH47" s="46">
        <f>'george ogle'!K6</f>
        <v>3.0300925925925926E-2</v>
      </c>
      <c r="AI47">
        <v>67.160190668351049</v>
      </c>
      <c r="AO47" s="75"/>
      <c r="AP47" s="2">
        <f>IF(AQ47&lt;=3,SUM(MAX(F47,H47,J47,L47,N47,P47),MAX(R47,T47,V47,X47,Z47,AB47,AE47),MAX(AG47,AI47,AK47,AM47,AO47))/AQ47,SUM(MAX(F47,H47,J47,L47,N47,P47),MAX(R47,T47,V47,X47,Z47,AB47,AE47),MAX(AG47,AI47,AK47,AM47,AO47),BT47)/AQ47)</f>
        <v>67.160190668351049</v>
      </c>
      <c r="AQ47">
        <f>IF((IF(AV47&gt;=3,AV47+AW47,AV47))&gt;4,4,(IF(AV47&gt;=3,AV47+AW47,AV47)))</f>
        <v>1</v>
      </c>
      <c r="AS47">
        <f t="shared" si="0"/>
        <v>0</v>
      </c>
      <c r="AT47">
        <f t="shared" si="1"/>
        <v>0</v>
      </c>
      <c r="AU47">
        <f t="shared" si="2"/>
        <v>1</v>
      </c>
      <c r="AV47">
        <f t="shared" si="3"/>
        <v>1</v>
      </c>
      <c r="AW47">
        <f t="shared" si="26"/>
        <v>0</v>
      </c>
      <c r="AY47">
        <f t="shared" si="4"/>
        <v>0</v>
      </c>
      <c r="AZ47">
        <f t="shared" si="5"/>
        <v>0</v>
      </c>
      <c r="BA47">
        <f t="shared" si="6"/>
        <v>0</v>
      </c>
      <c r="BB47">
        <f t="shared" si="7"/>
        <v>0</v>
      </c>
      <c r="BC47">
        <f t="shared" si="8"/>
        <v>0</v>
      </c>
      <c r="BD47">
        <f t="shared" si="9"/>
        <v>0</v>
      </c>
      <c r="BE47">
        <f t="shared" si="10"/>
        <v>0</v>
      </c>
      <c r="BF47">
        <f t="shared" si="11"/>
        <v>0</v>
      </c>
      <c r="BG47">
        <f t="shared" si="12"/>
        <v>0</v>
      </c>
      <c r="BH47">
        <f t="shared" si="13"/>
        <v>0</v>
      </c>
      <c r="BI47">
        <f t="shared" si="14"/>
        <v>0</v>
      </c>
      <c r="BJ47">
        <f t="shared" si="15"/>
        <v>0</v>
      </c>
      <c r="BK47">
        <f t="shared" si="16"/>
        <v>0</v>
      </c>
      <c r="BL47">
        <f t="shared" si="17"/>
        <v>0</v>
      </c>
      <c r="BM47">
        <f t="shared" si="18"/>
        <v>67.160190668351049</v>
      </c>
      <c r="BN47">
        <f t="shared" si="19"/>
        <v>0</v>
      </c>
      <c r="BO47">
        <f t="shared" si="20"/>
        <v>0</v>
      </c>
      <c r="BP47">
        <f t="shared" si="27"/>
        <v>0</v>
      </c>
      <c r="BQ47">
        <f t="shared" si="31"/>
        <v>0</v>
      </c>
      <c r="BR47">
        <f t="shared" si="32"/>
        <v>0</v>
      </c>
      <c r="BS47">
        <f t="shared" si="33"/>
        <v>67.160190668351049</v>
      </c>
      <c r="BT47">
        <f t="shared" si="24"/>
        <v>0</v>
      </c>
      <c r="BU47">
        <f t="shared" si="28"/>
        <v>0</v>
      </c>
      <c r="BV47">
        <f t="shared" si="29"/>
        <v>0</v>
      </c>
      <c r="BW47">
        <f t="shared" si="30"/>
        <v>0</v>
      </c>
    </row>
    <row r="48" spans="1:75" ht="14" x14ac:dyDescent="0.15">
      <c r="A48" s="65" t="s">
        <v>893</v>
      </c>
      <c r="B48" s="65" t="s">
        <v>1012</v>
      </c>
      <c r="C48" s="65">
        <v>0</v>
      </c>
      <c r="D48" s="54">
        <v>35</v>
      </c>
      <c r="E48" s="141"/>
      <c r="F48" s="67"/>
      <c r="G48" s="67"/>
      <c r="H48" s="67"/>
      <c r="I48" s="67"/>
      <c r="J48" s="68"/>
      <c r="K48" s="67"/>
      <c r="L48" s="68"/>
      <c r="M48" s="69"/>
      <c r="N48" s="67"/>
      <c r="O48" s="67"/>
      <c r="P48" s="75"/>
      <c r="Q48" s="66"/>
      <c r="R48" s="67"/>
      <c r="S48" s="67"/>
      <c r="T48" s="67"/>
      <c r="U48" s="67"/>
      <c r="V48" s="67"/>
      <c r="W48" s="70"/>
      <c r="X48" s="67"/>
      <c r="Y48" s="67"/>
      <c r="Z48" s="67"/>
      <c r="AA48" s="67"/>
      <c r="AB48" s="67"/>
      <c r="AC48" s="67"/>
      <c r="AD48" s="67"/>
      <c r="AE48" s="75"/>
      <c r="AF48" s="142">
        <v>1.6180555555555556</v>
      </c>
      <c r="AG48" s="78">
        <v>49.124054485529193</v>
      </c>
      <c r="AH48" s="78"/>
      <c r="AI48" s="67"/>
      <c r="AJ48" s="67"/>
      <c r="AK48" s="67"/>
      <c r="AL48" s="67"/>
      <c r="AM48" s="67"/>
      <c r="AN48" s="70">
        <f>Hobble!H106</f>
        <v>6.4513888888888885E-2</v>
      </c>
      <c r="AO48" s="75">
        <v>67.043347046593198</v>
      </c>
      <c r="AP48" s="2">
        <f>IF(AQ48&lt;=3,SUM(MAX(F48,H48,J48,L48,N48,P48),MAX(R48,T48,V48,X48,Z48,AB48,AE48),MAX(AG48,AI48,AK48,AM48,AO48))/AQ48,SUM(MAX(F48,H48,J48,L48,N48,P48),MAX(R48,T48,V48,X48,Z48,AB48,AE48),MAX(AG48,AI48,AK48,AM48,AO48),BT48)/AQ48)</f>
        <v>67.043347046593198</v>
      </c>
      <c r="AQ48">
        <f>IF((IF(AV48&gt;=3,AV48+AW48,AV48))&gt;4,4,(IF(AV48&gt;=3,AV48+AW48,AV48)))</f>
        <v>1</v>
      </c>
      <c r="AS48">
        <f t="shared" si="0"/>
        <v>0</v>
      </c>
      <c r="AT48">
        <f t="shared" si="1"/>
        <v>0</v>
      </c>
      <c r="AU48">
        <f t="shared" si="2"/>
        <v>2</v>
      </c>
      <c r="AV48">
        <f t="shared" si="3"/>
        <v>1</v>
      </c>
      <c r="AW48">
        <f t="shared" si="26"/>
        <v>1</v>
      </c>
      <c r="AY48">
        <f t="shared" si="4"/>
        <v>0</v>
      </c>
      <c r="AZ48">
        <f t="shared" si="5"/>
        <v>0</v>
      </c>
      <c r="BA48">
        <f t="shared" si="6"/>
        <v>0</v>
      </c>
      <c r="BB48">
        <f t="shared" si="7"/>
        <v>0</v>
      </c>
      <c r="BC48">
        <f t="shared" si="8"/>
        <v>0</v>
      </c>
      <c r="BD48">
        <f t="shared" si="9"/>
        <v>0</v>
      </c>
      <c r="BE48">
        <f t="shared" si="10"/>
        <v>0</v>
      </c>
      <c r="BF48">
        <f t="shared" si="11"/>
        <v>0</v>
      </c>
      <c r="BG48">
        <f t="shared" si="12"/>
        <v>0</v>
      </c>
      <c r="BH48">
        <f t="shared" si="13"/>
        <v>0</v>
      </c>
      <c r="BI48">
        <f t="shared" si="14"/>
        <v>0</v>
      </c>
      <c r="BJ48">
        <f t="shared" si="15"/>
        <v>0</v>
      </c>
      <c r="BK48">
        <f t="shared" si="16"/>
        <v>0</v>
      </c>
      <c r="BL48">
        <f t="shared" si="17"/>
        <v>49.124054485529193</v>
      </c>
      <c r="BM48">
        <f t="shared" si="18"/>
        <v>0</v>
      </c>
      <c r="BN48">
        <f t="shared" si="19"/>
        <v>0</v>
      </c>
      <c r="BO48">
        <f t="shared" si="20"/>
        <v>0</v>
      </c>
      <c r="BP48">
        <f t="shared" si="27"/>
        <v>67.043347046593198</v>
      </c>
      <c r="BQ48">
        <f t="shared" si="31"/>
        <v>0</v>
      </c>
      <c r="BR48">
        <f t="shared" si="32"/>
        <v>0</v>
      </c>
      <c r="BS48">
        <f t="shared" si="33"/>
        <v>67.043347046593198</v>
      </c>
      <c r="BT48">
        <f t="shared" si="24"/>
        <v>49.124054485529193</v>
      </c>
      <c r="BU48">
        <f t="shared" si="28"/>
        <v>0</v>
      </c>
      <c r="BV48">
        <f t="shared" si="29"/>
        <v>0</v>
      </c>
      <c r="BW48">
        <f t="shared" si="30"/>
        <v>49.124054485529193</v>
      </c>
    </row>
    <row r="49" spans="1:75" ht="14" x14ac:dyDescent="0.15">
      <c r="A49" s="65" t="s">
        <v>949</v>
      </c>
      <c r="B49" s="65" t="s">
        <v>948</v>
      </c>
      <c r="C49" s="65">
        <v>0</v>
      </c>
      <c r="D49" s="54">
        <v>63</v>
      </c>
      <c r="E49" s="141"/>
      <c r="F49" s="67"/>
      <c r="G49" s="67"/>
      <c r="H49" s="67"/>
      <c r="I49" s="67"/>
      <c r="J49" s="68"/>
      <c r="K49" s="67"/>
      <c r="L49" s="68"/>
      <c r="M49" s="69"/>
      <c r="N49" s="67"/>
      <c r="O49" s="67"/>
      <c r="P49" s="75"/>
      <c r="Q49" s="66"/>
      <c r="R49" s="67"/>
      <c r="S49" s="67"/>
      <c r="T49" s="67"/>
      <c r="U49" s="67"/>
      <c r="V49" s="67"/>
      <c r="W49" s="70"/>
      <c r="X49" s="67"/>
      <c r="Y49" s="67"/>
      <c r="Z49" s="67"/>
      <c r="AA49" s="67"/>
      <c r="AB49" s="67"/>
      <c r="AC49" s="67"/>
      <c r="AD49" s="67"/>
      <c r="AE49" s="75"/>
      <c r="AF49" s="142">
        <v>1.6909722222222223</v>
      </c>
      <c r="AG49" s="78">
        <v>64.397710555300122</v>
      </c>
      <c r="AH49" s="78"/>
      <c r="AI49" s="67"/>
      <c r="AJ49" s="67"/>
      <c r="AK49" s="67"/>
      <c r="AL49" s="67"/>
      <c r="AM49" s="67"/>
      <c r="AN49" s="67"/>
      <c r="AO49" s="75"/>
      <c r="AP49" s="2">
        <f>IF(AQ49&lt;=3,SUM(MAX(F49,H49,J49,L49,N49,P49),MAX(R49,T49,V49,X49,Z49,AB49,AE49),MAX(AG49,AI49,AK49,AM49,AO49))/AQ49,SUM(MAX(F49,H49,J49,L49,N49,P49),MAX(R49,T49,V49,X49,Z49,AB49,AE49),MAX(AG49,AI49,AK49,AM49,AO49),BT49)/AQ49)</f>
        <v>64.397710555300122</v>
      </c>
      <c r="AQ49">
        <f>IF((IF(AV49&gt;=3,AV49+AW49,AV49))&gt;4,4,(IF(AV49&gt;=3,AV49+AW49,AV49)))</f>
        <v>1</v>
      </c>
      <c r="AS49">
        <f t="shared" si="0"/>
        <v>0</v>
      </c>
      <c r="AT49">
        <f t="shared" si="1"/>
        <v>0</v>
      </c>
      <c r="AU49">
        <f t="shared" si="2"/>
        <v>1</v>
      </c>
      <c r="AV49">
        <f t="shared" si="3"/>
        <v>1</v>
      </c>
      <c r="AW49">
        <f t="shared" si="26"/>
        <v>0</v>
      </c>
      <c r="AY49">
        <f t="shared" si="4"/>
        <v>0</v>
      </c>
      <c r="AZ49">
        <f t="shared" si="5"/>
        <v>0</v>
      </c>
      <c r="BA49">
        <f t="shared" si="6"/>
        <v>0</v>
      </c>
      <c r="BB49">
        <f t="shared" si="7"/>
        <v>0</v>
      </c>
      <c r="BC49">
        <f t="shared" si="8"/>
        <v>0</v>
      </c>
      <c r="BD49">
        <f t="shared" si="9"/>
        <v>0</v>
      </c>
      <c r="BE49">
        <f t="shared" si="10"/>
        <v>0</v>
      </c>
      <c r="BF49">
        <f t="shared" si="11"/>
        <v>0</v>
      </c>
      <c r="BG49">
        <f t="shared" si="12"/>
        <v>0</v>
      </c>
      <c r="BH49">
        <f t="shared" si="13"/>
        <v>0</v>
      </c>
      <c r="BI49">
        <f t="shared" si="14"/>
        <v>0</v>
      </c>
      <c r="BJ49">
        <f t="shared" si="15"/>
        <v>0</v>
      </c>
      <c r="BK49">
        <f t="shared" si="16"/>
        <v>0</v>
      </c>
      <c r="BL49">
        <f t="shared" si="17"/>
        <v>64.397710555300122</v>
      </c>
      <c r="BM49">
        <f t="shared" si="18"/>
        <v>0</v>
      </c>
      <c r="BN49">
        <f t="shared" si="19"/>
        <v>0</v>
      </c>
      <c r="BO49">
        <f t="shared" si="20"/>
        <v>0</v>
      </c>
      <c r="BP49">
        <f t="shared" si="27"/>
        <v>0</v>
      </c>
      <c r="BQ49">
        <f t="shared" si="31"/>
        <v>0</v>
      </c>
      <c r="BR49">
        <f t="shared" si="32"/>
        <v>0</v>
      </c>
      <c r="BS49">
        <f t="shared" si="33"/>
        <v>64.397710555300122</v>
      </c>
      <c r="BT49">
        <f t="shared" si="24"/>
        <v>0</v>
      </c>
      <c r="BU49">
        <f t="shared" si="28"/>
        <v>0</v>
      </c>
      <c r="BV49">
        <f t="shared" si="29"/>
        <v>0</v>
      </c>
      <c r="BW49">
        <f t="shared" si="30"/>
        <v>0</v>
      </c>
    </row>
    <row r="50" spans="1:75" ht="14" x14ac:dyDescent="0.15">
      <c r="A50" s="65" t="s">
        <v>1724</v>
      </c>
      <c r="B50" s="65" t="s">
        <v>917</v>
      </c>
      <c r="C50" s="65">
        <v>0</v>
      </c>
      <c r="D50" s="54">
        <v>17</v>
      </c>
      <c r="E50" s="141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75"/>
      <c r="Q50" s="66"/>
      <c r="R50" s="67"/>
      <c r="S50" s="67"/>
      <c r="T50" s="67"/>
      <c r="U50" s="67"/>
      <c r="V50" s="67"/>
      <c r="W50" s="67"/>
      <c r="X50" s="67"/>
      <c r="Y50" s="70">
        <f>'Great north run'!F8</f>
        <v>7.4664351851851843E-2</v>
      </c>
      <c r="Z50" s="67">
        <v>63.665891735474986</v>
      </c>
      <c r="AA50" s="67"/>
      <c r="AB50" s="67"/>
      <c r="AC50" s="67"/>
      <c r="AD50" s="67"/>
      <c r="AE50" s="75"/>
      <c r="AF50" s="66"/>
      <c r="AG50" s="67"/>
      <c r="AH50" s="67"/>
      <c r="AI50" s="67"/>
      <c r="AJ50" s="67"/>
      <c r="AK50" s="67"/>
      <c r="AL50" s="67"/>
      <c r="AM50" s="67"/>
      <c r="AN50" s="67"/>
      <c r="AO50" s="75"/>
      <c r="AP50" s="2">
        <f>IF(AQ50&lt;=3,SUM(MAX(F50,H50,J50,L50,N50,P50),MAX(R50,T50,V50,X50,Z50,AB50,AE50),MAX(AG50,AI50,AK50,AM50,AO50))/AQ50,SUM(MAX(F50,H50,J50,L50,N50,P50),MAX(R50,T50,V50,X50,Z50,AB50,AE50),MAX(AG50,AI50,AK50,AM50,AO50),BT50)/AQ50)</f>
        <v>63.665891735474986</v>
      </c>
      <c r="AQ50">
        <f>IF((IF(AV50&gt;=3,AV50+AW50,AV50))&gt;4,4,(IF(AV50&gt;=3,AV50+AW50,AV50)))</f>
        <v>1</v>
      </c>
      <c r="AS50">
        <f t="shared" si="0"/>
        <v>0</v>
      </c>
      <c r="AT50">
        <f t="shared" si="1"/>
        <v>1</v>
      </c>
      <c r="AU50">
        <f t="shared" si="2"/>
        <v>0</v>
      </c>
      <c r="AV50">
        <f t="shared" si="3"/>
        <v>1</v>
      </c>
      <c r="AW50">
        <f t="shared" si="26"/>
        <v>0</v>
      </c>
      <c r="AY50">
        <f t="shared" si="4"/>
        <v>0</v>
      </c>
      <c r="AZ50">
        <f t="shared" si="5"/>
        <v>0</v>
      </c>
      <c r="BA50">
        <f t="shared" si="6"/>
        <v>0</v>
      </c>
      <c r="BB50">
        <f t="shared" si="7"/>
        <v>0</v>
      </c>
      <c r="BC50">
        <f t="shared" si="8"/>
        <v>0</v>
      </c>
      <c r="BD50">
        <f t="shared" si="9"/>
        <v>0</v>
      </c>
      <c r="BE50">
        <f t="shared" si="10"/>
        <v>0</v>
      </c>
      <c r="BF50">
        <f t="shared" si="11"/>
        <v>0</v>
      </c>
      <c r="BG50">
        <f t="shared" si="12"/>
        <v>0</v>
      </c>
      <c r="BH50">
        <f t="shared" si="13"/>
        <v>0</v>
      </c>
      <c r="BI50">
        <f t="shared" si="14"/>
        <v>63.665891735474986</v>
      </c>
      <c r="BJ50">
        <f t="shared" si="15"/>
        <v>0</v>
      </c>
      <c r="BK50">
        <f t="shared" si="16"/>
        <v>0</v>
      </c>
      <c r="BL50">
        <f>AG50</f>
        <v>0</v>
      </c>
      <c r="BM50">
        <f t="shared" si="18"/>
        <v>0</v>
      </c>
      <c r="BN50">
        <f t="shared" si="19"/>
        <v>0</v>
      </c>
      <c r="BO50">
        <f t="shared" si="20"/>
        <v>0</v>
      </c>
      <c r="BP50">
        <f t="shared" si="27"/>
        <v>0</v>
      </c>
      <c r="BQ50">
        <f t="shared" si="31"/>
        <v>0</v>
      </c>
      <c r="BR50">
        <f t="shared" si="32"/>
        <v>63.665891735474986</v>
      </c>
      <c r="BS50">
        <f t="shared" si="33"/>
        <v>0</v>
      </c>
      <c r="BT50">
        <f t="shared" si="24"/>
        <v>0</v>
      </c>
      <c r="BU50">
        <f t="shared" si="28"/>
        <v>0</v>
      </c>
      <c r="BV50">
        <f t="shared" si="29"/>
        <v>0</v>
      </c>
      <c r="BW50">
        <f t="shared" si="30"/>
        <v>0</v>
      </c>
    </row>
    <row r="51" spans="1:75" ht="14" x14ac:dyDescent="0.15">
      <c r="A51" s="65" t="s">
        <v>1759</v>
      </c>
      <c r="B51" s="65" t="s">
        <v>1143</v>
      </c>
      <c r="C51" s="65">
        <v>0</v>
      </c>
      <c r="D51" s="54">
        <v>55</v>
      </c>
      <c r="E51" s="141"/>
      <c r="P51" s="75"/>
      <c r="Q51" s="66"/>
      <c r="AE51" s="75"/>
      <c r="AF51" s="66"/>
      <c r="AH51" s="46">
        <f>'george ogle'!K10</f>
        <v>4.0324074074074075E-2</v>
      </c>
      <c r="AI51">
        <v>62.749317918315462</v>
      </c>
      <c r="AO51" s="75"/>
      <c r="AP51" s="2">
        <f>IF(AQ51&lt;=3,SUM(MAX(F51,H51,J51,L51,N51,P51),MAX(R51,T51,V51,X51,Z51,AB51,AE51),MAX(AG51,AI51,AK51,AM51,AO51))/AQ51,SUM(MAX(F51,H51,J51,L51,N51,P51),MAX(R51,T51,V51,X51,Z51,AB51,AE51),MAX(AG51,AI51,AK51,AM51,AO51),BT51)/AQ51)</f>
        <v>62.749317918315462</v>
      </c>
      <c r="AQ51">
        <f>IF((IF(AV51&gt;=3,AV51+AW51,AV51))&gt;4,4,(IF(AV51&gt;=3,AV51+AW51,AV51)))</f>
        <v>1</v>
      </c>
      <c r="AS51">
        <f t="shared" si="0"/>
        <v>0</v>
      </c>
      <c r="AT51">
        <f t="shared" si="1"/>
        <v>0</v>
      </c>
      <c r="AU51">
        <f t="shared" si="2"/>
        <v>1</v>
      </c>
      <c r="AV51">
        <f t="shared" si="3"/>
        <v>1</v>
      </c>
      <c r="AW51">
        <f t="shared" si="26"/>
        <v>0</v>
      </c>
      <c r="AY51">
        <f t="shared" si="4"/>
        <v>0</v>
      </c>
      <c r="AZ51">
        <f t="shared" si="5"/>
        <v>0</v>
      </c>
      <c r="BA51">
        <f t="shared" si="6"/>
        <v>0</v>
      </c>
      <c r="BB51">
        <f t="shared" si="7"/>
        <v>0</v>
      </c>
      <c r="BC51">
        <f t="shared" si="8"/>
        <v>0</v>
      </c>
      <c r="BD51">
        <f t="shared" si="9"/>
        <v>0</v>
      </c>
      <c r="BE51">
        <f t="shared" si="10"/>
        <v>0</v>
      </c>
      <c r="BF51">
        <f t="shared" si="11"/>
        <v>0</v>
      </c>
      <c r="BG51">
        <f t="shared" si="12"/>
        <v>0</v>
      </c>
      <c r="BH51">
        <f t="shared" si="13"/>
        <v>0</v>
      </c>
      <c r="BI51">
        <f t="shared" si="14"/>
        <v>0</v>
      </c>
      <c r="BJ51">
        <f t="shared" si="15"/>
        <v>0</v>
      </c>
      <c r="BK51">
        <f t="shared" si="16"/>
        <v>0</v>
      </c>
      <c r="BL51">
        <f>AG50</f>
        <v>0</v>
      </c>
      <c r="BM51">
        <f t="shared" si="18"/>
        <v>62.749317918315462</v>
      </c>
      <c r="BN51">
        <f t="shared" si="19"/>
        <v>0</v>
      </c>
      <c r="BO51">
        <f t="shared" si="20"/>
        <v>0</v>
      </c>
      <c r="BP51">
        <f t="shared" si="27"/>
        <v>0</v>
      </c>
      <c r="BQ51">
        <f t="shared" si="31"/>
        <v>0</v>
      </c>
      <c r="BR51">
        <f t="shared" si="32"/>
        <v>0</v>
      </c>
      <c r="BS51">
        <f t="shared" si="33"/>
        <v>62.749317918315462</v>
      </c>
      <c r="BT51">
        <f t="shared" si="24"/>
        <v>0</v>
      </c>
      <c r="BU51">
        <f t="shared" si="28"/>
        <v>0</v>
      </c>
      <c r="BV51">
        <f t="shared" si="29"/>
        <v>0</v>
      </c>
      <c r="BW51">
        <f t="shared" si="30"/>
        <v>0</v>
      </c>
    </row>
    <row r="52" spans="1:75" ht="14" x14ac:dyDescent="0.15">
      <c r="A52" s="65" t="s">
        <v>786</v>
      </c>
      <c r="B52" s="65" t="s">
        <v>784</v>
      </c>
      <c r="C52" s="65">
        <v>1</v>
      </c>
      <c r="D52" s="54">
        <v>55</v>
      </c>
      <c r="E52" s="141"/>
      <c r="F52" s="67"/>
      <c r="G52" s="69">
        <v>3.1990740740740743E-2</v>
      </c>
      <c r="H52" s="67">
        <v>60.965944929922095</v>
      </c>
      <c r="I52" s="67"/>
      <c r="J52" s="67"/>
      <c r="K52" s="67"/>
      <c r="L52" s="67"/>
      <c r="M52" s="69"/>
      <c r="N52" s="67"/>
      <c r="O52" s="67"/>
      <c r="P52" s="75"/>
      <c r="Q52" s="66"/>
      <c r="R52" s="67"/>
      <c r="S52" s="67"/>
      <c r="T52" s="67"/>
      <c r="U52" s="67"/>
      <c r="V52" s="67"/>
      <c r="W52" s="70"/>
      <c r="X52" s="67"/>
      <c r="Y52" s="67"/>
      <c r="Z52" s="67"/>
      <c r="AA52" s="67"/>
      <c r="AB52" s="67"/>
      <c r="AC52" s="67"/>
      <c r="AD52" s="67"/>
      <c r="AE52" s="75"/>
      <c r="AF52" s="66"/>
      <c r="AG52" s="67"/>
      <c r="AH52" s="67"/>
      <c r="AI52" s="67"/>
      <c r="AJ52" s="67"/>
      <c r="AK52" s="67"/>
      <c r="AL52" s="67"/>
      <c r="AM52" s="67"/>
      <c r="AN52" s="67"/>
      <c r="AO52" s="75"/>
      <c r="AP52" s="2">
        <f>IF(AQ52&lt;=3,SUM(MAX(F52,H52,J52,L52,N52,P52),MAX(R52,T52,V52,X52,Z52,AB52,AE52),MAX(AG52,AI52,AK52,AM52,AO52))/AQ52,SUM(MAX(F52,H52,J52,L52,N52,P52),MAX(R52,T52,V52,X52,Z52,AB52,AE52),MAX(AG52,AI52,AK52,AM52,AO52),BT52)/AQ52)</f>
        <v>60.965944929922095</v>
      </c>
      <c r="AQ52">
        <f>IF((IF(AV52&gt;=3,AV52+AW52,AV52))&gt;4,4,(IF(AV52&gt;=3,AV52+AW52,AV52)))</f>
        <v>1</v>
      </c>
      <c r="AS52">
        <f t="shared" si="0"/>
        <v>1</v>
      </c>
      <c r="AT52">
        <f t="shared" si="1"/>
        <v>0</v>
      </c>
      <c r="AU52">
        <f t="shared" si="2"/>
        <v>0</v>
      </c>
      <c r="AV52">
        <f t="shared" si="3"/>
        <v>1</v>
      </c>
      <c r="AW52">
        <f t="shared" si="26"/>
        <v>0</v>
      </c>
      <c r="AY52">
        <f t="shared" si="4"/>
        <v>0</v>
      </c>
      <c r="AZ52">
        <f t="shared" si="5"/>
        <v>60.965944929922095</v>
      </c>
      <c r="BA52">
        <f t="shared" si="6"/>
        <v>0</v>
      </c>
      <c r="BB52">
        <f t="shared" si="7"/>
        <v>0</v>
      </c>
      <c r="BC52">
        <f t="shared" si="8"/>
        <v>0</v>
      </c>
      <c r="BD52">
        <f t="shared" si="9"/>
        <v>0</v>
      </c>
      <c r="BE52">
        <f t="shared" si="10"/>
        <v>0</v>
      </c>
      <c r="BF52">
        <f t="shared" si="11"/>
        <v>0</v>
      </c>
      <c r="BG52">
        <f t="shared" si="12"/>
        <v>0</v>
      </c>
      <c r="BH52">
        <f t="shared" si="13"/>
        <v>0</v>
      </c>
      <c r="BI52">
        <f t="shared" si="14"/>
        <v>0</v>
      </c>
      <c r="BJ52">
        <f t="shared" si="15"/>
        <v>0</v>
      </c>
      <c r="BK52">
        <f t="shared" si="16"/>
        <v>0</v>
      </c>
      <c r="BL52">
        <f t="shared" si="17"/>
        <v>0</v>
      </c>
      <c r="BM52">
        <f t="shared" si="18"/>
        <v>0</v>
      </c>
      <c r="BN52">
        <f t="shared" si="19"/>
        <v>0</v>
      </c>
      <c r="BO52">
        <f t="shared" si="20"/>
        <v>0</v>
      </c>
      <c r="BP52">
        <f t="shared" si="27"/>
        <v>0</v>
      </c>
      <c r="BQ52">
        <f t="shared" si="31"/>
        <v>60.965944929922095</v>
      </c>
      <c r="BR52">
        <f t="shared" si="32"/>
        <v>0</v>
      </c>
      <c r="BS52">
        <f t="shared" si="33"/>
        <v>0</v>
      </c>
      <c r="BT52">
        <f t="shared" si="24"/>
        <v>0</v>
      </c>
      <c r="BU52">
        <f t="shared" si="28"/>
        <v>0</v>
      </c>
      <c r="BV52">
        <f t="shared" si="29"/>
        <v>0</v>
      </c>
      <c r="BW52">
        <f t="shared" si="30"/>
        <v>0</v>
      </c>
    </row>
    <row r="53" spans="1:75" ht="14" x14ac:dyDescent="0.15">
      <c r="A53" s="65" t="s">
        <v>910</v>
      </c>
      <c r="B53" s="65" t="s">
        <v>908</v>
      </c>
      <c r="C53" s="65">
        <v>0</v>
      </c>
      <c r="D53" s="54">
        <v>55</v>
      </c>
      <c r="E53" s="141"/>
      <c r="F53" s="67"/>
      <c r="G53" s="67"/>
      <c r="H53" s="67"/>
      <c r="I53" s="67"/>
      <c r="J53" s="68"/>
      <c r="K53" s="67"/>
      <c r="L53" s="68"/>
      <c r="M53" s="69"/>
      <c r="N53" s="67"/>
      <c r="O53" s="67"/>
      <c r="P53" s="75"/>
      <c r="Q53" s="66"/>
      <c r="R53" s="67"/>
      <c r="S53" s="67"/>
      <c r="T53" s="67"/>
      <c r="U53" s="67"/>
      <c r="V53" s="67"/>
      <c r="W53" s="70"/>
      <c r="X53" s="67"/>
      <c r="Y53" s="67"/>
      <c r="Z53" s="67"/>
      <c r="AA53" s="67"/>
      <c r="AB53" s="67"/>
      <c r="AC53" s="67"/>
      <c r="AD53" s="67"/>
      <c r="AE53" s="75"/>
      <c r="AF53" s="142">
        <v>1.590972222222222</v>
      </c>
      <c r="AG53" s="78">
        <v>60.895659225574654</v>
      </c>
      <c r="AH53" s="78"/>
      <c r="AI53" s="67"/>
      <c r="AJ53" s="67"/>
      <c r="AK53" s="67"/>
      <c r="AL53" s="67"/>
      <c r="AM53" s="67"/>
      <c r="AN53" s="67"/>
      <c r="AO53" s="75"/>
      <c r="AP53" s="2">
        <f>IF(AQ53&lt;=3,SUM(MAX(F53,H53,J53,L53,N53,P53),MAX(R53,T53,V53,X53,Z53,AB53,AE53),MAX(AG53,AI53,AK53,AM53,AO53))/AQ53,SUM(MAX(F53,H53,J53,L53,N53,P53),MAX(R53,T53,V53,X53,Z53,AB53,AE53),MAX(AG53,AI53,AK53,AM53,AO53),BT53)/AQ53)</f>
        <v>60.895659225574654</v>
      </c>
      <c r="AQ53">
        <f>IF((IF(AV53&gt;=3,AV53+AW53,AV53))&gt;4,4,(IF(AV53&gt;=3,AV53+AW53,AV53)))</f>
        <v>1</v>
      </c>
      <c r="AS53">
        <f t="shared" si="0"/>
        <v>0</v>
      </c>
      <c r="AT53">
        <f t="shared" si="1"/>
        <v>0</v>
      </c>
      <c r="AU53">
        <f t="shared" si="2"/>
        <v>1</v>
      </c>
      <c r="AV53">
        <f t="shared" si="3"/>
        <v>1</v>
      </c>
      <c r="AW53">
        <f t="shared" si="26"/>
        <v>0</v>
      </c>
      <c r="AY53">
        <f t="shared" si="4"/>
        <v>0</v>
      </c>
      <c r="AZ53">
        <f t="shared" si="5"/>
        <v>0</v>
      </c>
      <c r="BA53">
        <f t="shared" si="6"/>
        <v>0</v>
      </c>
      <c r="BB53">
        <f t="shared" si="7"/>
        <v>0</v>
      </c>
      <c r="BC53">
        <f t="shared" si="8"/>
        <v>0</v>
      </c>
      <c r="BD53">
        <f t="shared" si="9"/>
        <v>0</v>
      </c>
      <c r="BE53">
        <f t="shared" si="10"/>
        <v>0</v>
      </c>
      <c r="BF53">
        <f t="shared" si="11"/>
        <v>0</v>
      </c>
      <c r="BG53">
        <f t="shared" si="12"/>
        <v>0</v>
      </c>
      <c r="BH53">
        <f t="shared" si="13"/>
        <v>0</v>
      </c>
      <c r="BI53">
        <f t="shared" si="14"/>
        <v>0</v>
      </c>
      <c r="BJ53">
        <f t="shared" si="15"/>
        <v>0</v>
      </c>
      <c r="BK53">
        <f t="shared" si="16"/>
        <v>0</v>
      </c>
      <c r="BL53">
        <f t="shared" si="17"/>
        <v>60.895659225574654</v>
      </c>
      <c r="BM53">
        <f t="shared" si="18"/>
        <v>0</v>
      </c>
      <c r="BN53">
        <f t="shared" si="19"/>
        <v>0</v>
      </c>
      <c r="BO53">
        <f t="shared" si="20"/>
        <v>0</v>
      </c>
      <c r="BP53">
        <f t="shared" si="27"/>
        <v>0</v>
      </c>
      <c r="BQ53">
        <f t="shared" si="31"/>
        <v>0</v>
      </c>
      <c r="BR53">
        <f t="shared" si="32"/>
        <v>0</v>
      </c>
      <c r="BS53">
        <f t="shared" si="33"/>
        <v>60.895659225574654</v>
      </c>
      <c r="BT53">
        <f t="shared" si="24"/>
        <v>0</v>
      </c>
      <c r="BU53">
        <f t="shared" si="28"/>
        <v>0</v>
      </c>
      <c r="BV53">
        <f t="shared" si="29"/>
        <v>0</v>
      </c>
      <c r="BW53">
        <f t="shared" si="30"/>
        <v>0</v>
      </c>
    </row>
    <row r="54" spans="1:75" ht="14" x14ac:dyDescent="0.15">
      <c r="A54" s="65" t="s">
        <v>933</v>
      </c>
      <c r="B54" s="65" t="s">
        <v>932</v>
      </c>
      <c r="C54" s="65">
        <v>0</v>
      </c>
      <c r="D54" s="54"/>
      <c r="E54" s="141"/>
      <c r="F54" s="67"/>
      <c r="G54" s="67"/>
      <c r="H54" s="67"/>
      <c r="I54" s="67"/>
      <c r="J54" s="68"/>
      <c r="K54" s="67"/>
      <c r="L54" s="68"/>
      <c r="M54" s="69"/>
      <c r="N54" s="67"/>
      <c r="O54" s="67"/>
      <c r="P54" s="67"/>
      <c r="Q54" s="67"/>
      <c r="R54" s="67"/>
      <c r="S54" s="67"/>
      <c r="T54" s="67"/>
      <c r="U54" s="67"/>
      <c r="V54" s="67"/>
      <c r="W54" s="70"/>
      <c r="X54" s="67"/>
      <c r="Y54" s="67"/>
      <c r="Z54" s="67"/>
      <c r="AA54" s="67"/>
      <c r="AB54" s="67"/>
      <c r="AC54" s="67"/>
      <c r="AD54" s="67"/>
      <c r="AE54" s="67"/>
      <c r="AF54" s="143">
        <v>1.4513888888888891</v>
      </c>
      <c r="AG54" s="78"/>
      <c r="AH54" s="78"/>
      <c r="AI54" s="67"/>
      <c r="AJ54" s="67"/>
      <c r="AK54" s="67"/>
      <c r="AL54" s="67"/>
      <c r="AM54" s="67"/>
      <c r="AN54" s="67"/>
      <c r="AO54" s="67"/>
      <c r="AP54" s="2" t="e">
        <f>IF(AQ54&lt;=3,SUM(MAX(F54,H54,J54,L54,N54,P54),MAX(R54,T54,V54,X54,Z54,AB54,AE54),MAX(AG54,AI54,AK54,AM54,AO54))/AQ54,SUM(MAX(F54,H54,J54,L54,N54,P54),MAX(R54,T54,V54,X54,Z54,AB54,AE54),MAX(AG54,AI54,AK54,AM54,AO54),BT54)/AQ54)</f>
        <v>#DIV/0!</v>
      </c>
      <c r="AQ54">
        <f>IF((IF(AV54&gt;=3,AV54+AW54,AV54))&gt;4,4,(IF(AV54&gt;=3,AV54+AW54,AV54)))</f>
        <v>0</v>
      </c>
      <c r="AS54">
        <f t="shared" ref="AS54:AS60" si="34">COUNTIF(AY54:BD54,"&gt;0")</f>
        <v>0</v>
      </c>
      <c r="AT54">
        <f t="shared" ref="AT54:AT60" si="35">COUNTIF(BE54:BK54,"&gt;0")</f>
        <v>0</v>
      </c>
      <c r="AU54">
        <f t="shared" ref="AU54:AU60" si="36">COUNTIF(BL54:BP54,"&gt;0")</f>
        <v>0</v>
      </c>
      <c r="AV54">
        <f t="shared" ref="AV54:AV60" si="37">COUNTIF(AS54:AU54,"&gt;0")</f>
        <v>0</v>
      </c>
      <c r="AW54">
        <f t="shared" ref="AW54:AW60" si="38">COUNTIF(BU54:BW54,"&gt;0")</f>
        <v>0</v>
      </c>
      <c r="AY54">
        <f t="shared" ref="AY54:AY60" si="39">F54</f>
        <v>0</v>
      </c>
      <c r="AZ54">
        <f t="shared" ref="AZ54:AZ60" si="40">H54</f>
        <v>0</v>
      </c>
      <c r="BA54">
        <f t="shared" ref="BA54:BA60" si="41">J54</f>
        <v>0</v>
      </c>
      <c r="BB54">
        <f t="shared" ref="BB54:BB60" si="42">L54</f>
        <v>0</v>
      </c>
      <c r="BC54">
        <f t="shared" ref="BC54:BC60" si="43">N54</f>
        <v>0</v>
      </c>
      <c r="BD54">
        <f t="shared" ref="BD54:BD60" si="44">P54</f>
        <v>0</v>
      </c>
      <c r="BE54">
        <f t="shared" ref="BE54:BE60" si="45">R54</f>
        <v>0</v>
      </c>
      <c r="BF54">
        <f t="shared" ref="BF54:BF60" si="46">T54</f>
        <v>0</v>
      </c>
      <c r="BG54">
        <f t="shared" ref="BG54:BG60" si="47">V54</f>
        <v>0</v>
      </c>
      <c r="BH54">
        <f t="shared" ref="BH54:BH60" si="48">X54</f>
        <v>0</v>
      </c>
      <c r="BI54">
        <f t="shared" ref="BI54:BI60" si="49">Z54</f>
        <v>0</v>
      </c>
      <c r="BJ54">
        <f t="shared" ref="BJ54:BJ60" si="50">AB54</f>
        <v>0</v>
      </c>
      <c r="BK54">
        <f t="shared" ref="BK54:BK60" si="51">AE54</f>
        <v>0</v>
      </c>
      <c r="BL54">
        <f t="shared" ref="BL54:BL60" si="52">AG54</f>
        <v>0</v>
      </c>
      <c r="BM54">
        <f t="shared" ref="BM54:BM60" si="53">AI54</f>
        <v>0</v>
      </c>
      <c r="BN54">
        <f t="shared" ref="BN54:BN60" si="54">AK54</f>
        <v>0</v>
      </c>
      <c r="BO54">
        <f t="shared" ref="BO54:BO60" si="55">AM54</f>
        <v>0</v>
      </c>
      <c r="BP54">
        <f t="shared" ref="BP54:BP60" si="56">AO54</f>
        <v>0</v>
      </c>
      <c r="BQ54">
        <f t="shared" ref="BQ54:BQ60" si="57">MAX(AY54:BB54)</f>
        <v>0</v>
      </c>
      <c r="BR54">
        <f t="shared" ref="BR54:BR60" si="58">MAX(BC54:BJ54)</f>
        <v>0</v>
      </c>
      <c r="BS54">
        <f t="shared" ref="BS54:BS60" si="59">MAX(BK54:BP54)</f>
        <v>0</v>
      </c>
      <c r="BT54">
        <f t="shared" ref="BT54:BT60" si="60">MAX(BU54:BW54)</f>
        <v>0</v>
      </c>
      <c r="BU54">
        <f t="shared" ref="BU54:BU60" si="61">LARGE(AY54:BD54,2)</f>
        <v>0</v>
      </c>
      <c r="BV54">
        <f t="shared" ref="BV54:BV60" si="62">LARGE(BE54:BK54,2)</f>
        <v>0</v>
      </c>
      <c r="BW54">
        <f t="shared" ref="BW54:BW60" si="63">LARGE(BL54:BP54,2)</f>
        <v>0</v>
      </c>
    </row>
    <row r="55" spans="1:75" ht="14" x14ac:dyDescent="0.15">
      <c r="A55" s="65" t="s">
        <v>1187</v>
      </c>
      <c r="B55" s="65" t="s">
        <v>1186</v>
      </c>
      <c r="C55" s="65">
        <v>0</v>
      </c>
      <c r="D55" s="54"/>
      <c r="E55" s="141"/>
      <c r="P55" s="67"/>
      <c r="Q55" s="67"/>
      <c r="U55" s="70">
        <v>9.1076388888888901E-2</v>
      </c>
      <c r="AE55" s="67"/>
      <c r="AF55" s="67"/>
      <c r="AN55" s="46">
        <f>Hobble!H201</f>
        <v>8.1863425925925923E-2</v>
      </c>
      <c r="AO55" s="67"/>
      <c r="AP55" s="2" t="e">
        <f>IF(AQ55&lt;=3,SUM(MAX(F55,H55,J55,L55,N55,P55),MAX(R55,T55,V55,X55,Z55,AB55,AE55),MAX(AG55,AI55,AK55,AM55,AO55))/AQ55,SUM(MAX(F55,H55,J55,L55,N55,P55),MAX(R55,T55,V55,X55,Z55,AB55,AE55),MAX(AG55,AI55,AK55,AM55,AO55),BT55)/AQ55)</f>
        <v>#DIV/0!</v>
      </c>
      <c r="AQ55">
        <f>IF((IF(AV55&gt;=3,AV55+AW55,AV55))&gt;4,4,(IF(AV55&gt;=3,AV55+AW55,AV55)))</f>
        <v>0</v>
      </c>
      <c r="AS55">
        <f t="shared" si="34"/>
        <v>0</v>
      </c>
      <c r="AT55">
        <f t="shared" si="35"/>
        <v>0</v>
      </c>
      <c r="AU55">
        <f t="shared" si="36"/>
        <v>0</v>
      </c>
      <c r="AV55">
        <f t="shared" si="37"/>
        <v>0</v>
      </c>
      <c r="AW55">
        <f t="shared" si="38"/>
        <v>0</v>
      </c>
      <c r="AY55">
        <f t="shared" si="39"/>
        <v>0</v>
      </c>
      <c r="AZ55">
        <f t="shared" si="40"/>
        <v>0</v>
      </c>
      <c r="BA55">
        <f t="shared" si="41"/>
        <v>0</v>
      </c>
      <c r="BB55">
        <f t="shared" si="42"/>
        <v>0</v>
      </c>
      <c r="BC55">
        <f t="shared" si="43"/>
        <v>0</v>
      </c>
      <c r="BD55">
        <f t="shared" si="44"/>
        <v>0</v>
      </c>
      <c r="BE55">
        <f t="shared" si="45"/>
        <v>0</v>
      </c>
      <c r="BF55">
        <f t="shared" si="46"/>
        <v>0</v>
      </c>
      <c r="BG55">
        <f t="shared" si="47"/>
        <v>0</v>
      </c>
      <c r="BH55">
        <f t="shared" si="48"/>
        <v>0</v>
      </c>
      <c r="BI55">
        <f t="shared" si="49"/>
        <v>0</v>
      </c>
      <c r="BJ55">
        <f t="shared" si="50"/>
        <v>0</v>
      </c>
      <c r="BK55">
        <f t="shared" si="51"/>
        <v>0</v>
      </c>
      <c r="BL55">
        <f t="shared" si="52"/>
        <v>0</v>
      </c>
      <c r="BM55">
        <f t="shared" si="53"/>
        <v>0</v>
      </c>
      <c r="BN55">
        <f t="shared" si="54"/>
        <v>0</v>
      </c>
      <c r="BO55">
        <f t="shared" si="55"/>
        <v>0</v>
      </c>
      <c r="BP55">
        <f t="shared" si="56"/>
        <v>0</v>
      </c>
      <c r="BQ55">
        <f t="shared" si="57"/>
        <v>0</v>
      </c>
      <c r="BR55">
        <f t="shared" si="58"/>
        <v>0</v>
      </c>
      <c r="BS55">
        <f t="shared" si="59"/>
        <v>0</v>
      </c>
      <c r="BT55">
        <f t="shared" si="60"/>
        <v>0</v>
      </c>
      <c r="BU55">
        <f t="shared" si="61"/>
        <v>0</v>
      </c>
      <c r="BV55">
        <f t="shared" si="62"/>
        <v>0</v>
      </c>
      <c r="BW55">
        <f t="shared" si="63"/>
        <v>0</v>
      </c>
    </row>
    <row r="56" spans="1:75" ht="14" x14ac:dyDescent="0.15">
      <c r="A56" s="65" t="s">
        <v>1100</v>
      </c>
      <c r="B56" s="65" t="s">
        <v>1099</v>
      </c>
      <c r="C56" s="65">
        <v>0</v>
      </c>
      <c r="D56" s="54"/>
      <c r="E56" s="141"/>
      <c r="P56" s="67"/>
      <c r="Q56" s="67"/>
      <c r="AE56" s="67"/>
      <c r="AF56" s="67"/>
      <c r="AN56" s="46">
        <f>Hobble!H177</f>
        <v>7.6122685185185182E-2</v>
      </c>
      <c r="AO56" s="67"/>
      <c r="AP56" s="2" t="e">
        <f>IF(AQ56&lt;=3,SUM(MAX(F56,H56,J56,L56,N56,P56),MAX(R56,T56,V56,X56,Z56,AB56,AE56),MAX(AG56,AI56,AK56,AM56,AO56))/AQ56,SUM(MAX(F56,H56,J56,L56,N56,P56),MAX(R56,T56,V56,X56,Z56,AB56,AE56),MAX(AG56,AI56,AK56,AM56,AO56),BT56)/AQ56)</f>
        <v>#DIV/0!</v>
      </c>
      <c r="AQ56">
        <f>IF((IF(AV56&gt;=3,AV56+AW56,AV56))&gt;4,4,(IF(AV56&gt;=3,AV56+AW56,AV56)))</f>
        <v>0</v>
      </c>
      <c r="AS56">
        <f t="shared" si="34"/>
        <v>0</v>
      </c>
      <c r="AT56">
        <f t="shared" si="35"/>
        <v>0</v>
      </c>
      <c r="AU56">
        <f t="shared" si="36"/>
        <v>0</v>
      </c>
      <c r="AV56">
        <f t="shared" si="37"/>
        <v>0</v>
      </c>
      <c r="AW56">
        <f t="shared" si="38"/>
        <v>0</v>
      </c>
      <c r="AY56">
        <f t="shared" si="39"/>
        <v>0</v>
      </c>
      <c r="AZ56">
        <f t="shared" si="40"/>
        <v>0</v>
      </c>
      <c r="BA56">
        <f t="shared" si="41"/>
        <v>0</v>
      </c>
      <c r="BB56">
        <f t="shared" si="42"/>
        <v>0</v>
      </c>
      <c r="BC56">
        <f t="shared" si="43"/>
        <v>0</v>
      </c>
      <c r="BD56">
        <f t="shared" si="44"/>
        <v>0</v>
      </c>
      <c r="BE56">
        <f t="shared" si="45"/>
        <v>0</v>
      </c>
      <c r="BF56">
        <f t="shared" si="46"/>
        <v>0</v>
      </c>
      <c r="BG56">
        <f t="shared" si="47"/>
        <v>0</v>
      </c>
      <c r="BH56">
        <f t="shared" si="48"/>
        <v>0</v>
      </c>
      <c r="BI56">
        <f t="shared" si="49"/>
        <v>0</v>
      </c>
      <c r="BJ56">
        <f t="shared" si="50"/>
        <v>0</v>
      </c>
      <c r="BK56">
        <f t="shared" si="51"/>
        <v>0</v>
      </c>
      <c r="BL56">
        <f t="shared" si="52"/>
        <v>0</v>
      </c>
      <c r="BM56">
        <f t="shared" si="53"/>
        <v>0</v>
      </c>
      <c r="BN56">
        <f t="shared" si="54"/>
        <v>0</v>
      </c>
      <c r="BO56">
        <f t="shared" si="55"/>
        <v>0</v>
      </c>
      <c r="BP56">
        <f t="shared" si="56"/>
        <v>0</v>
      </c>
      <c r="BQ56">
        <f t="shared" si="57"/>
        <v>0</v>
      </c>
      <c r="BR56">
        <f t="shared" si="58"/>
        <v>0</v>
      </c>
      <c r="BS56">
        <f t="shared" si="59"/>
        <v>0</v>
      </c>
      <c r="BT56">
        <f t="shared" si="60"/>
        <v>0</v>
      </c>
      <c r="BU56">
        <f t="shared" si="61"/>
        <v>0</v>
      </c>
      <c r="BV56">
        <f t="shared" si="62"/>
        <v>0</v>
      </c>
      <c r="BW56">
        <f t="shared" si="63"/>
        <v>0</v>
      </c>
    </row>
    <row r="57" spans="1:75" ht="14" x14ac:dyDescent="0.15">
      <c r="A57" s="65" t="s">
        <v>1072</v>
      </c>
      <c r="B57" s="65" t="s">
        <v>1070</v>
      </c>
      <c r="C57" s="65">
        <v>1</v>
      </c>
      <c r="D57" s="54"/>
      <c r="E57" s="141"/>
      <c r="P57" s="67"/>
      <c r="Q57" s="67"/>
      <c r="AE57" s="67"/>
      <c r="AF57" s="67"/>
      <c r="AN57" s="46">
        <f>Hobble!H202</f>
        <v>8.188657407407407E-2</v>
      </c>
      <c r="AO57" s="67"/>
      <c r="AP57" s="2" t="e">
        <f>IF(AQ57&lt;=3,SUM(MAX(F57,H57,J57,L57,N57,P57),MAX(R57,T57,V57,X57,Z57,AB57,AE57),MAX(AG57,AI57,AK57,AM57,AO57))/AQ57,SUM(MAX(F57,H57,J57,L57,N57,P57),MAX(R57,T57,V57,X57,Z57,AB57,AE57),MAX(AG57,AI57,AK57,AM57,AO57),BT57)/AQ57)</f>
        <v>#DIV/0!</v>
      </c>
      <c r="AQ57">
        <f>IF((IF(AV57&gt;=3,AV57+AW57,AV57))&gt;4,4,(IF(AV57&gt;=3,AV57+AW57,AV57)))</f>
        <v>0</v>
      </c>
      <c r="AS57">
        <f t="shared" si="34"/>
        <v>0</v>
      </c>
      <c r="AT57">
        <f t="shared" si="35"/>
        <v>0</v>
      </c>
      <c r="AU57">
        <f t="shared" si="36"/>
        <v>0</v>
      </c>
      <c r="AV57">
        <f t="shared" si="37"/>
        <v>0</v>
      </c>
      <c r="AW57">
        <f t="shared" si="38"/>
        <v>0</v>
      </c>
      <c r="AY57">
        <f t="shared" si="39"/>
        <v>0</v>
      </c>
      <c r="AZ57">
        <f t="shared" si="40"/>
        <v>0</v>
      </c>
      <c r="BA57">
        <f t="shared" si="41"/>
        <v>0</v>
      </c>
      <c r="BB57">
        <f t="shared" si="42"/>
        <v>0</v>
      </c>
      <c r="BC57">
        <f t="shared" si="43"/>
        <v>0</v>
      </c>
      <c r="BD57">
        <f t="shared" si="44"/>
        <v>0</v>
      </c>
      <c r="BE57">
        <f t="shared" si="45"/>
        <v>0</v>
      </c>
      <c r="BF57">
        <f t="shared" si="46"/>
        <v>0</v>
      </c>
      <c r="BG57">
        <f t="shared" si="47"/>
        <v>0</v>
      </c>
      <c r="BH57">
        <f t="shared" si="48"/>
        <v>0</v>
      </c>
      <c r="BI57">
        <f t="shared" si="49"/>
        <v>0</v>
      </c>
      <c r="BJ57">
        <f t="shared" si="50"/>
        <v>0</v>
      </c>
      <c r="BK57">
        <f t="shared" si="51"/>
        <v>0</v>
      </c>
      <c r="BL57">
        <f t="shared" si="52"/>
        <v>0</v>
      </c>
      <c r="BM57">
        <f t="shared" si="53"/>
        <v>0</v>
      </c>
      <c r="BN57">
        <f t="shared" si="54"/>
        <v>0</v>
      </c>
      <c r="BO57">
        <f t="shared" si="55"/>
        <v>0</v>
      </c>
      <c r="BP57">
        <f t="shared" si="56"/>
        <v>0</v>
      </c>
      <c r="BQ57">
        <f t="shared" si="57"/>
        <v>0</v>
      </c>
      <c r="BR57">
        <f t="shared" si="58"/>
        <v>0</v>
      </c>
      <c r="BS57">
        <f t="shared" si="59"/>
        <v>0</v>
      </c>
      <c r="BT57">
        <f t="shared" si="60"/>
        <v>0</v>
      </c>
      <c r="BU57">
        <f t="shared" si="61"/>
        <v>0</v>
      </c>
      <c r="BV57">
        <f t="shared" si="62"/>
        <v>0</v>
      </c>
      <c r="BW57">
        <f t="shared" si="63"/>
        <v>0</v>
      </c>
    </row>
    <row r="58" spans="1:75" ht="14" x14ac:dyDescent="0.15">
      <c r="A58" s="65" t="s">
        <v>912</v>
      </c>
      <c r="B58" s="65" t="s">
        <v>911</v>
      </c>
      <c r="C58" s="65">
        <v>0</v>
      </c>
      <c r="D58" s="54"/>
      <c r="E58" s="141"/>
      <c r="P58" s="67"/>
      <c r="AE58" s="67"/>
      <c r="AF58" s="67"/>
      <c r="AJ58" s="46">
        <f>'Anne Allan'!B13</f>
        <v>3.3611111111111112E-2</v>
      </c>
      <c r="AN58" s="46">
        <f>Hobble!H54</f>
        <v>5.8657407407407408E-2</v>
      </c>
      <c r="AO58" s="67"/>
      <c r="AP58" s="2" t="e">
        <f>IF(AQ58&lt;=3,SUM(MAX(F58,H58,J58,L58,N58,P58),MAX(R58,T58,V58,X58,Z58,AB58,AE58),MAX(AG58,AI58,AK58,AM58,AO58))/AQ58,SUM(MAX(F58,H58,J58,L58,N58,P58),MAX(R58,T58,V58,X58,Z58,AB58,AE58),MAX(AG58,AI58,AK58,AM58,AO58),BT58)/AQ58)</f>
        <v>#DIV/0!</v>
      </c>
      <c r="AQ58">
        <f>IF((IF(AV58&gt;=3,AV58+AW58,AV58))&gt;4,4,(IF(AV58&gt;=3,AV58+AW58,AV58)))</f>
        <v>0</v>
      </c>
      <c r="AS58">
        <f t="shared" si="34"/>
        <v>0</v>
      </c>
      <c r="AT58">
        <f t="shared" si="35"/>
        <v>0</v>
      </c>
      <c r="AU58">
        <f t="shared" si="36"/>
        <v>0</v>
      </c>
      <c r="AV58">
        <f t="shared" si="37"/>
        <v>0</v>
      </c>
      <c r="AW58">
        <f t="shared" si="38"/>
        <v>0</v>
      </c>
      <c r="AY58">
        <f t="shared" si="39"/>
        <v>0</v>
      </c>
      <c r="AZ58">
        <f t="shared" si="40"/>
        <v>0</v>
      </c>
      <c r="BA58">
        <f t="shared" si="41"/>
        <v>0</v>
      </c>
      <c r="BB58">
        <f t="shared" si="42"/>
        <v>0</v>
      </c>
      <c r="BC58">
        <f t="shared" si="43"/>
        <v>0</v>
      </c>
      <c r="BD58">
        <f t="shared" si="44"/>
        <v>0</v>
      </c>
      <c r="BE58">
        <f t="shared" si="45"/>
        <v>0</v>
      </c>
      <c r="BF58">
        <f t="shared" si="46"/>
        <v>0</v>
      </c>
      <c r="BG58">
        <f t="shared" si="47"/>
        <v>0</v>
      </c>
      <c r="BH58">
        <f t="shared" si="48"/>
        <v>0</v>
      </c>
      <c r="BI58">
        <f t="shared" si="49"/>
        <v>0</v>
      </c>
      <c r="BJ58">
        <f t="shared" si="50"/>
        <v>0</v>
      </c>
      <c r="BK58">
        <f t="shared" si="51"/>
        <v>0</v>
      </c>
      <c r="BL58">
        <f t="shared" si="52"/>
        <v>0</v>
      </c>
      <c r="BM58">
        <f t="shared" si="53"/>
        <v>0</v>
      </c>
      <c r="BN58">
        <f t="shared" si="54"/>
        <v>0</v>
      </c>
      <c r="BO58">
        <f t="shared" si="55"/>
        <v>0</v>
      </c>
      <c r="BP58">
        <f t="shared" si="56"/>
        <v>0</v>
      </c>
      <c r="BQ58">
        <f t="shared" si="57"/>
        <v>0</v>
      </c>
      <c r="BR58">
        <f t="shared" si="58"/>
        <v>0</v>
      </c>
      <c r="BS58">
        <f t="shared" si="59"/>
        <v>0</v>
      </c>
      <c r="BT58">
        <f t="shared" si="60"/>
        <v>0</v>
      </c>
      <c r="BU58">
        <f t="shared" si="61"/>
        <v>0</v>
      </c>
      <c r="BV58">
        <f t="shared" si="62"/>
        <v>0</v>
      </c>
      <c r="BW58">
        <f t="shared" si="63"/>
        <v>0</v>
      </c>
    </row>
    <row r="59" spans="1:75" ht="14" x14ac:dyDescent="0.15">
      <c r="A59" s="65" t="s">
        <v>878</v>
      </c>
      <c r="B59" s="65" t="s">
        <v>877</v>
      </c>
      <c r="C59" s="65">
        <v>0</v>
      </c>
      <c r="D59" s="54"/>
      <c r="E59" s="141"/>
      <c r="P59" s="67"/>
      <c r="AE59" s="67"/>
      <c r="AF59" s="67"/>
      <c r="AN59" s="46">
        <f>Hobble!H181</f>
        <v>7.6840277777777785E-2</v>
      </c>
      <c r="AO59" s="67"/>
      <c r="AP59" s="2" t="e">
        <f>IF(AQ59&lt;=3,SUM(MAX(F59,H59,J59,L59,N59,P59),MAX(R59,T59,V59,X59,Z59,AB59,AE59),MAX(AG59,AI59,AK59,AM59,AO59))/AQ59,SUM(MAX(F59,H59,J59,L59,N59,P59),MAX(R59,T59,V59,X59,Z59,AB59,AE59),MAX(AG59,AI59,AK59,AM59,AO59),BT59)/AQ59)</f>
        <v>#DIV/0!</v>
      </c>
      <c r="AQ59">
        <f>IF((IF(AV59&gt;=3,AV59+AW59,AV59))&gt;4,4,(IF(AV59&gt;=3,AV59+AW59,AV59)))</f>
        <v>0</v>
      </c>
      <c r="AS59">
        <f t="shared" si="34"/>
        <v>0</v>
      </c>
      <c r="AT59">
        <f t="shared" si="35"/>
        <v>0</v>
      </c>
      <c r="AU59">
        <f t="shared" si="36"/>
        <v>0</v>
      </c>
      <c r="AV59">
        <f t="shared" si="37"/>
        <v>0</v>
      </c>
      <c r="AW59">
        <f t="shared" si="38"/>
        <v>0</v>
      </c>
      <c r="AY59">
        <f t="shared" si="39"/>
        <v>0</v>
      </c>
      <c r="AZ59">
        <f t="shared" si="40"/>
        <v>0</v>
      </c>
      <c r="BA59">
        <f t="shared" si="41"/>
        <v>0</v>
      </c>
      <c r="BB59">
        <f t="shared" si="42"/>
        <v>0</v>
      </c>
      <c r="BC59">
        <f t="shared" si="43"/>
        <v>0</v>
      </c>
      <c r="BD59">
        <f t="shared" si="44"/>
        <v>0</v>
      </c>
      <c r="BE59">
        <f t="shared" si="45"/>
        <v>0</v>
      </c>
      <c r="BF59">
        <f t="shared" si="46"/>
        <v>0</v>
      </c>
      <c r="BG59">
        <f t="shared" si="47"/>
        <v>0</v>
      </c>
      <c r="BH59">
        <f t="shared" si="48"/>
        <v>0</v>
      </c>
      <c r="BI59">
        <f t="shared" si="49"/>
        <v>0</v>
      </c>
      <c r="BJ59">
        <f t="shared" si="50"/>
        <v>0</v>
      </c>
      <c r="BK59">
        <f t="shared" si="51"/>
        <v>0</v>
      </c>
      <c r="BL59">
        <f t="shared" si="52"/>
        <v>0</v>
      </c>
      <c r="BM59">
        <f t="shared" si="53"/>
        <v>0</v>
      </c>
      <c r="BN59">
        <f t="shared" si="54"/>
        <v>0</v>
      </c>
      <c r="BO59">
        <f t="shared" si="55"/>
        <v>0</v>
      </c>
      <c r="BP59">
        <f t="shared" si="56"/>
        <v>0</v>
      </c>
      <c r="BQ59">
        <f t="shared" si="57"/>
        <v>0</v>
      </c>
      <c r="BR59">
        <f t="shared" si="58"/>
        <v>0</v>
      </c>
      <c r="BS59">
        <f t="shared" si="59"/>
        <v>0</v>
      </c>
      <c r="BT59">
        <f t="shared" si="60"/>
        <v>0</v>
      </c>
      <c r="BU59">
        <f t="shared" si="61"/>
        <v>0</v>
      </c>
      <c r="BV59">
        <f t="shared" si="62"/>
        <v>0</v>
      </c>
      <c r="BW59">
        <f t="shared" si="63"/>
        <v>0</v>
      </c>
    </row>
    <row r="60" spans="1:75" ht="14" x14ac:dyDescent="0.15">
      <c r="A60" s="65" t="s">
        <v>860</v>
      </c>
      <c r="B60" s="65" t="s">
        <v>857</v>
      </c>
      <c r="C60" s="65">
        <v>0</v>
      </c>
      <c r="D60" s="54"/>
      <c r="E60" s="141"/>
      <c r="P60" s="67"/>
      <c r="AE60" s="67"/>
      <c r="AF60" s="67"/>
      <c r="AN60" s="46">
        <f>Hobble!H163</f>
        <v>7.3356481481481481E-2</v>
      </c>
      <c r="AO60" s="67"/>
      <c r="AP60" s="2" t="e">
        <f>IF(AQ60&lt;=3,SUM(MAX(F60,H60,J60,L60,N60,P60),MAX(R60,T60,V60,X60,Z60,AB60,AE60),MAX(AG60,AI60,AK60,AM60,AO60))/AQ60,SUM(MAX(F60,H60,J60,L60,N60,P60),MAX(R60,T60,V60,X60,Z60,AB60,AE60),MAX(AG60,AI60,AK60,AM60,AO60),BT60)/AQ60)</f>
        <v>#DIV/0!</v>
      </c>
      <c r="AQ60">
        <f>IF((IF(AV60&gt;=3,AV60+AW60,AV60))&gt;4,4,(IF(AV60&gt;=3,AV60+AW60,AV60)))</f>
        <v>0</v>
      </c>
      <c r="AS60">
        <f t="shared" si="34"/>
        <v>0</v>
      </c>
      <c r="AT60">
        <f t="shared" si="35"/>
        <v>0</v>
      </c>
      <c r="AU60">
        <f t="shared" si="36"/>
        <v>0</v>
      </c>
      <c r="AV60">
        <f t="shared" si="37"/>
        <v>0</v>
      </c>
      <c r="AW60">
        <f t="shared" si="38"/>
        <v>0</v>
      </c>
      <c r="AY60">
        <f t="shared" si="39"/>
        <v>0</v>
      </c>
      <c r="AZ60">
        <f t="shared" si="40"/>
        <v>0</v>
      </c>
      <c r="BA60">
        <f t="shared" si="41"/>
        <v>0</v>
      </c>
      <c r="BB60">
        <f t="shared" si="42"/>
        <v>0</v>
      </c>
      <c r="BC60">
        <f t="shared" si="43"/>
        <v>0</v>
      </c>
      <c r="BD60">
        <f t="shared" si="44"/>
        <v>0</v>
      </c>
      <c r="BE60">
        <f t="shared" si="45"/>
        <v>0</v>
      </c>
      <c r="BF60">
        <f t="shared" si="46"/>
        <v>0</v>
      </c>
      <c r="BG60">
        <f t="shared" si="47"/>
        <v>0</v>
      </c>
      <c r="BH60">
        <f t="shared" si="48"/>
        <v>0</v>
      </c>
      <c r="BI60">
        <f t="shared" si="49"/>
        <v>0</v>
      </c>
      <c r="BJ60">
        <f t="shared" si="50"/>
        <v>0</v>
      </c>
      <c r="BK60">
        <f t="shared" si="51"/>
        <v>0</v>
      </c>
      <c r="BL60">
        <f t="shared" si="52"/>
        <v>0</v>
      </c>
      <c r="BM60">
        <f t="shared" si="53"/>
        <v>0</v>
      </c>
      <c r="BN60">
        <f t="shared" si="54"/>
        <v>0</v>
      </c>
      <c r="BO60">
        <f t="shared" si="55"/>
        <v>0</v>
      </c>
      <c r="BP60">
        <f t="shared" si="56"/>
        <v>0</v>
      </c>
      <c r="BQ60">
        <f t="shared" si="57"/>
        <v>0</v>
      </c>
      <c r="BR60">
        <f t="shared" si="58"/>
        <v>0</v>
      </c>
      <c r="BS60">
        <f t="shared" si="59"/>
        <v>0</v>
      </c>
      <c r="BT60">
        <f t="shared" si="60"/>
        <v>0</v>
      </c>
      <c r="BU60">
        <f t="shared" si="61"/>
        <v>0</v>
      </c>
      <c r="BV60">
        <f t="shared" si="62"/>
        <v>0</v>
      </c>
      <c r="BW60">
        <f t="shared" si="63"/>
        <v>0</v>
      </c>
    </row>
    <row r="61" spans="1:75" x14ac:dyDescent="0.15">
      <c r="A61" s="10" t="s">
        <v>811</v>
      </c>
      <c r="B61" s="10" t="s">
        <v>1178</v>
      </c>
      <c r="C61" s="10">
        <v>1</v>
      </c>
      <c r="D61" s="54">
        <v>46</v>
      </c>
      <c r="E61" s="141"/>
      <c r="F61" s="67"/>
      <c r="G61" s="67"/>
      <c r="H61" s="67"/>
      <c r="I61" s="67"/>
      <c r="J61" s="70"/>
      <c r="K61" s="67"/>
      <c r="L61" s="67"/>
      <c r="M61" s="67"/>
      <c r="N61" s="67"/>
      <c r="O61" s="70">
        <v>3.3530092592592591E-2</v>
      </c>
      <c r="P61" s="67">
        <v>60.197022433387765</v>
      </c>
      <c r="Q61" s="67"/>
      <c r="R61" s="67"/>
      <c r="S61" s="67"/>
      <c r="T61" s="67"/>
      <c r="U61" s="67"/>
      <c r="V61" s="67"/>
      <c r="W61" s="70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2" t="e">
        <f>IF(AQ61&lt;=3,SUM(MAX(F61,H61,J61,L61,N61,P61),MAX(R61,T61,V61,X61,Z61,AB61,AE61),MAX(AG61,AI61,AK61,AM61,AO61))/AQ61,SUM(MAX(F61,H61,J61,L61,N61,P61),MAX(R61,T61,V61,X61,Z61,AB61,AE61),MAX(AG61,AI61,AK61,AM61,AO61),BT61)/AQ61)</f>
        <v>#DIV/0!</v>
      </c>
      <c r="AQ61">
        <f>IF((IF(AV61&gt;=3,AV61+AW61,AV61))&gt;4,4,(IF(AV61&gt;=3,AV61+AW61,AV61)))</f>
        <v>0</v>
      </c>
    </row>
    <row r="62" spans="1:75" ht="14" x14ac:dyDescent="0.15">
      <c r="A62" s="65" t="s">
        <v>859</v>
      </c>
      <c r="B62" s="65" t="s">
        <v>1089</v>
      </c>
      <c r="C62" s="65">
        <v>0</v>
      </c>
      <c r="D62" s="54">
        <v>52</v>
      </c>
      <c r="E62" s="141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70">
        <f>'Druridge half'!I2</f>
        <v>9.1631944444444446E-2</v>
      </c>
      <c r="R62" s="67">
        <v>59.763736068880988</v>
      </c>
      <c r="S62" s="67"/>
      <c r="T62" s="67"/>
      <c r="U62" s="67"/>
      <c r="V62" s="67"/>
      <c r="W62" s="70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2" t="e">
        <f>IF(AQ62&lt;=3,SUM(MAX(F62,H62,J62,L62,N62,P62),MAX(R62,T62,V62,X62,Z62,AB62,AE62),MAX(AG62,AI62,AK62,AM62,AO62))/AQ62,SUM(MAX(F62,H62,J62,L62,N62,P62),MAX(R62,T62,V62,X62,Z62,AB62,AE62),MAX(AG62,AI62,AK62,AM62,AO62),BT62)/AQ62)</f>
        <v>#DIV/0!</v>
      </c>
      <c r="AQ62">
        <f>IF((IF(AV62&gt;=3,AV62+AW62,AV62))&gt;4,4,(IF(AV62&gt;=3,AV62+AW62,AV62)))</f>
        <v>0</v>
      </c>
    </row>
    <row r="63" spans="1:75" ht="14" x14ac:dyDescent="0.15">
      <c r="A63" s="65" t="str">
        <f>'Great north run'!A11</f>
        <v>Liz</v>
      </c>
      <c r="B63" s="65" t="str">
        <f>'Great north run'!B11</f>
        <v>Foster</v>
      </c>
      <c r="C63" s="65">
        <v>0</v>
      </c>
      <c r="D63" s="54">
        <v>61</v>
      </c>
      <c r="E63" s="141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70">
        <f>'Great north run'!F11</f>
        <v>9.9236111111111122E-2</v>
      </c>
      <c r="Z63" s="67">
        <v>59.735939531016037</v>
      </c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2" t="e">
        <f>IF(AQ63&lt;=3,SUM(MAX(F63,H63,J63,L63,N63,P63),MAX(R63,T63,V63,X63,Z63,AB63,AE63),MAX(AG63,AI63,AK63,AM63,AO63))/AQ63,SUM(MAX(F63,H63,J63,L63,N63,P63),MAX(R63,T63,V63,X63,Z63,AB63,AE63),MAX(AG63,AI63,AK63,AM63,AO63),BT63)/AQ63)</f>
        <v>#DIV/0!</v>
      </c>
      <c r="AQ63">
        <f>IF((IF(AV63&gt;=3,AV63+AW63,AV63))&gt;4,4,(IF(AV63&gt;=3,AV63+AW63,AV63)))</f>
        <v>0</v>
      </c>
    </row>
    <row r="64" spans="1:75" ht="14" x14ac:dyDescent="0.15">
      <c r="A64" s="65" t="s">
        <v>962</v>
      </c>
      <c r="B64" s="65" t="s">
        <v>1003</v>
      </c>
      <c r="C64" s="65">
        <v>0</v>
      </c>
      <c r="D64" s="54">
        <v>45</v>
      </c>
      <c r="E64" s="141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70">
        <v>9.1909722222222226E-2</v>
      </c>
      <c r="X64" s="67">
        <v>58.013057519179618</v>
      </c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2" t="e">
        <f>IF(AQ64&lt;=3,SUM(MAX(F64,H64,J64,L64,N64,P64),MAX(R64,T64,V64,X64,Z64,AB64,AE64),MAX(AG64,AI64,AK64,AM64,AO64))/AQ64,SUM(MAX(F64,H64,J64,L64,N64,P64),MAX(R64,T64,V64,X64,Z64,AB64,AE64),MAX(AG64,AI64,AK64,AM64,AO64),BT64)/AQ64)</f>
        <v>#DIV/0!</v>
      </c>
      <c r="AQ64">
        <f>IF((IF(AV64&gt;=3,AV64+AW64,AV64))&gt;4,4,(IF(AV64&gt;=3,AV64+AW64,AV64)))</f>
        <v>0</v>
      </c>
    </row>
    <row r="65" spans="1:43" ht="14" x14ac:dyDescent="0.15">
      <c r="A65" s="65" t="s">
        <v>1171</v>
      </c>
      <c r="B65" s="65" t="s">
        <v>1170</v>
      </c>
      <c r="C65" s="65">
        <v>1</v>
      </c>
      <c r="D65" s="54">
        <v>42</v>
      </c>
      <c r="E65" s="141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70">
        <f>'Hexham Half'!J6</f>
        <v>7.7245370370370367E-2</v>
      </c>
      <c r="T65" s="67">
        <v>54.765508559828312</v>
      </c>
      <c r="U65" s="70">
        <v>8.0486111111111105E-2</v>
      </c>
      <c r="V65" s="67">
        <v>52.560397487531517</v>
      </c>
      <c r="W65" s="70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70">
        <f>Hobble!H124</f>
        <v>6.6192129629629629E-2</v>
      </c>
      <c r="AO65" s="67">
        <v>60.52488074077344</v>
      </c>
      <c r="AP65" s="2" t="e">
        <f>IF(AQ65&lt;=3,SUM(MAX(F65,H65,J65,L65,N65,P65),MAX(R65,T65,V65,X65,Z65,AB65,AE65),MAX(AG65,AI65,AK65,AM65,AO65))/AQ65,SUM(MAX(F65,H65,J65,L65,N65,P65),MAX(R65,T65,V65,X65,Z65,AB65,AE65),MAX(AG65,AI65,AK65,AM65,AO65),BT65)/AQ65)</f>
        <v>#DIV/0!</v>
      </c>
      <c r="AQ65">
        <f>IF((IF(AV65&gt;=3,AV65+AW65,AV65))&gt;4,4,(IF(AV65&gt;=3,AV65+AW65,AV65)))</f>
        <v>0</v>
      </c>
    </row>
    <row r="66" spans="1:43" ht="14" x14ac:dyDescent="0.15">
      <c r="A66" s="65" t="s">
        <v>1247</v>
      </c>
      <c r="B66" s="65" t="s">
        <v>1244</v>
      </c>
      <c r="C66" s="65">
        <v>0</v>
      </c>
      <c r="D66" s="54">
        <v>44</v>
      </c>
      <c r="E66" s="141"/>
      <c r="P66" s="67"/>
      <c r="Q66" s="67"/>
      <c r="AA66" s="46">
        <v>6.173611111111111E-2</v>
      </c>
      <c r="AB66">
        <v>59.193657075146426</v>
      </c>
      <c r="AC66" s="59" t="s">
        <v>2307</v>
      </c>
      <c r="AD66" s="140">
        <v>0.24990740740740738</v>
      </c>
      <c r="AE66" s="67">
        <v>40.006037146204712</v>
      </c>
      <c r="AF66" s="67"/>
      <c r="AN66" s="46">
        <f>Hobble!H200</f>
        <v>8.1539351851851849E-2</v>
      </c>
      <c r="AO66" s="67">
        <v>56.002898206788799</v>
      </c>
      <c r="AP66" s="2" t="e">
        <f>IF(AQ66&lt;=3,SUM(MAX(F66,H66,J66,L66,N66,P66),MAX(R66,T66,V66,X66,Z66,AB66,AE66),MAX(AG66,AI66,AK66,AM66,AO66))/AQ66,SUM(MAX(F66,H66,J66,L66,N66,P66),MAX(R66,T66,V66,X66,Z66,AB66,AE66),MAX(AG66,AI66,AK66,AM66,AO66),BT66)/AQ66)</f>
        <v>#DIV/0!</v>
      </c>
      <c r="AQ66">
        <f>IF((IF(AV66&gt;=3,AV66+AW66,AV66))&gt;4,4,(IF(AV66&gt;=3,AV66+AW66,AV66)))</f>
        <v>0</v>
      </c>
    </row>
    <row r="67" spans="1:43" ht="14" x14ac:dyDescent="0.15">
      <c r="A67" s="65" t="s">
        <v>1078</v>
      </c>
      <c r="B67" s="65" t="s">
        <v>1077</v>
      </c>
      <c r="P67" s="67"/>
      <c r="Q67" s="67"/>
      <c r="U67" s="46">
        <v>8.0844907407407407E-2</v>
      </c>
      <c r="AE67" s="67"/>
      <c r="AF67" s="67"/>
      <c r="AO67" s="67"/>
    </row>
  </sheetData>
  <autoFilter ref="A10:AQ66" xr:uid="{3005B0EA-D086-4A84-8F53-D9D550103D7F}">
    <sortState xmlns:xlrd2="http://schemas.microsoft.com/office/spreadsheetml/2017/richdata2" ref="A11:AQ67">
      <sortCondition descending="1" ref="AQ10:AQ67"/>
    </sortState>
  </autoFilter>
  <mergeCells count="147">
    <mergeCell ref="AH9:AI9"/>
    <mergeCell ref="AJ9:AK9"/>
    <mergeCell ref="AL9:AM9"/>
    <mergeCell ref="AN9:AO9"/>
    <mergeCell ref="AH8:AI8"/>
    <mergeCell ref="AJ8:AK8"/>
    <mergeCell ref="AL8:AM8"/>
    <mergeCell ref="AN8:AO8"/>
    <mergeCell ref="AF7:AG7"/>
    <mergeCell ref="AH7:AI7"/>
    <mergeCell ref="AJ7:AK7"/>
    <mergeCell ref="AL7:AM7"/>
    <mergeCell ref="AN7:AO7"/>
    <mergeCell ref="AF9:AG9"/>
    <mergeCell ref="E2:F2"/>
    <mergeCell ref="E3:F3"/>
    <mergeCell ref="AN2:AO2"/>
    <mergeCell ref="AN3:AO3"/>
    <mergeCell ref="S4:T4"/>
    <mergeCell ref="U4:V4"/>
    <mergeCell ref="W4:X4"/>
    <mergeCell ref="Y4:Z4"/>
    <mergeCell ref="AA4:AB4"/>
    <mergeCell ref="AD4:AE4"/>
    <mergeCell ref="AJ4:AK4"/>
    <mergeCell ref="AL4:AM4"/>
    <mergeCell ref="AN4:AO4"/>
    <mergeCell ref="AH3:AI3"/>
    <mergeCell ref="AH2:AI2"/>
    <mergeCell ref="AJ2:AK2"/>
    <mergeCell ref="AJ3:AK3"/>
    <mergeCell ref="AL2:AM2"/>
    <mergeCell ref="AL3:AM3"/>
    <mergeCell ref="Y3:Z3"/>
    <mergeCell ref="AA3:AB3"/>
    <mergeCell ref="AD3:AE3"/>
    <mergeCell ref="S2:T2"/>
    <mergeCell ref="U2:V2"/>
    <mergeCell ref="AD8:AE8"/>
    <mergeCell ref="S7:T7"/>
    <mergeCell ref="U7:V7"/>
    <mergeCell ref="AH6:AI6"/>
    <mergeCell ref="AJ6:AK6"/>
    <mergeCell ref="AL6:AM6"/>
    <mergeCell ref="AN6:AO6"/>
    <mergeCell ref="AH5:AI5"/>
    <mergeCell ref="AJ5:AK5"/>
    <mergeCell ref="AL5:AM5"/>
    <mergeCell ref="AN5:AO5"/>
    <mergeCell ref="U5:V5"/>
    <mergeCell ref="W5:X5"/>
    <mergeCell ref="Y5:Z5"/>
    <mergeCell ref="AA5:AB5"/>
    <mergeCell ref="AF6:AG6"/>
    <mergeCell ref="AF8:AG8"/>
    <mergeCell ref="AF5:AG5"/>
    <mergeCell ref="AA7:AB7"/>
    <mergeCell ref="AD5:AE5"/>
    <mergeCell ref="AA6:AB6"/>
    <mergeCell ref="AD6:AE6"/>
    <mergeCell ref="Q1:AE1"/>
    <mergeCell ref="AF4:AG4"/>
    <mergeCell ref="AH4:AI4"/>
    <mergeCell ref="AD9:AE9"/>
    <mergeCell ref="E4:F4"/>
    <mergeCell ref="E5:F5"/>
    <mergeCell ref="E6:F6"/>
    <mergeCell ref="E7:F7"/>
    <mergeCell ref="E8:F8"/>
    <mergeCell ref="E9:F9"/>
    <mergeCell ref="S9:T9"/>
    <mergeCell ref="U9:V9"/>
    <mergeCell ref="W9:X9"/>
    <mergeCell ref="Y9:Z9"/>
    <mergeCell ref="AA9:AB9"/>
    <mergeCell ref="AD7:AE7"/>
    <mergeCell ref="S8:T8"/>
    <mergeCell ref="U8:V8"/>
    <mergeCell ref="W8:X8"/>
    <mergeCell ref="Y8:Z8"/>
    <mergeCell ref="AD2:AE2"/>
    <mergeCell ref="S3:T3"/>
    <mergeCell ref="U3:V3"/>
    <mergeCell ref="W3:X3"/>
    <mergeCell ref="AA2:AB2"/>
    <mergeCell ref="G7:H7"/>
    <mergeCell ref="G8:H8"/>
    <mergeCell ref="G9:H9"/>
    <mergeCell ref="M2:N2"/>
    <mergeCell ref="M4:N4"/>
    <mergeCell ref="M5:N5"/>
    <mergeCell ref="M6:N6"/>
    <mergeCell ref="M7:N7"/>
    <mergeCell ref="M8:N8"/>
    <mergeCell ref="M9:N9"/>
    <mergeCell ref="M3:N3"/>
    <mergeCell ref="G2:H2"/>
    <mergeCell ref="G3:H3"/>
    <mergeCell ref="G4:H4"/>
    <mergeCell ref="G5:H5"/>
    <mergeCell ref="G6:H6"/>
    <mergeCell ref="I5:J5"/>
    <mergeCell ref="I8:J8"/>
    <mergeCell ref="K4:L4"/>
    <mergeCell ref="O8:P8"/>
    <mergeCell ref="O9:P9"/>
    <mergeCell ref="AA8:AB8"/>
    <mergeCell ref="Q8:R8"/>
    <mergeCell ref="Q9:R9"/>
    <mergeCell ref="O2:P2"/>
    <mergeCell ref="O3:P3"/>
    <mergeCell ref="O4:P4"/>
    <mergeCell ref="O5:P5"/>
    <mergeCell ref="O6:P6"/>
    <mergeCell ref="W7:X7"/>
    <mergeCell ref="Y7:Z7"/>
    <mergeCell ref="S6:T6"/>
    <mergeCell ref="U6:V6"/>
    <mergeCell ref="W6:X6"/>
    <mergeCell ref="Y6:Z6"/>
    <mergeCell ref="S5:T5"/>
    <mergeCell ref="W2:X2"/>
    <mergeCell ref="Y2:Z2"/>
    <mergeCell ref="I9:J9"/>
    <mergeCell ref="F1:P1"/>
    <mergeCell ref="AF1:AO1"/>
    <mergeCell ref="AF2:AG2"/>
    <mergeCell ref="AF3:AG3"/>
    <mergeCell ref="I2:J2"/>
    <mergeCell ref="I3:J3"/>
    <mergeCell ref="I4:J4"/>
    <mergeCell ref="I6:J6"/>
    <mergeCell ref="I7:J7"/>
    <mergeCell ref="Q7:R7"/>
    <mergeCell ref="Q2:R2"/>
    <mergeCell ref="Q3:R3"/>
    <mergeCell ref="Q4:R4"/>
    <mergeCell ref="Q5:R5"/>
    <mergeCell ref="Q6:R6"/>
    <mergeCell ref="K2:L2"/>
    <mergeCell ref="K3:L3"/>
    <mergeCell ref="K5:L5"/>
    <mergeCell ref="K6:L6"/>
    <mergeCell ref="K7:L7"/>
    <mergeCell ref="K8:L8"/>
    <mergeCell ref="K9:L9"/>
    <mergeCell ref="O7:P7"/>
  </mergeCells>
  <hyperlinks>
    <hyperlink ref="A41" r:id="rId1" display="https://www.resultsbase.net/event/4316/results/2245597" xr:uid="{B8B46DAE-D8E2-5344-84C8-B1F8565F8DCB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CEBE5952-52EE-4546-815E-B1806BBF9C14}">
          <x14:formula1>
            <xm:f>Men!$A$2:$A$36</xm:f>
          </x14:formula1>
          <xm:sqref>E5:AO5</xm:sqref>
        </x14:dataValidation>
        <x14:dataValidation type="list" allowBlank="1" showInputMessage="1" showErrorMessage="1" xr:uid="{6FA463CD-7541-4E43-BDFF-AB5851982EC8}">
          <x14:formula1>
            <xm:f>Women!$A$2:$A$36</xm:f>
          </x14:formula1>
          <xm:sqref>E8:AO8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5A0E4-8894-47FE-BCF9-4A538CD4F3D2}">
  <sheetPr filterMode="1"/>
  <dimension ref="A2:F51"/>
  <sheetViews>
    <sheetView workbookViewId="0">
      <selection activeCell="B25" sqref="B25"/>
    </sheetView>
  </sheetViews>
  <sheetFormatPr baseColWidth="10" defaultColWidth="8.83203125" defaultRowHeight="13" x14ac:dyDescent="0.15"/>
  <cols>
    <col min="1" max="1" width="4.1640625" bestFit="1" customWidth="1"/>
    <col min="2" max="2" width="8.1640625" bestFit="1" customWidth="1"/>
    <col min="3" max="3" width="8.6640625" bestFit="1" customWidth="1"/>
    <col min="4" max="4" width="11.33203125" bestFit="1" customWidth="1"/>
    <col min="5" max="5" width="6" bestFit="1" customWidth="1"/>
  </cols>
  <sheetData>
    <row r="2" spans="1:6" ht="48" x14ac:dyDescent="0.15">
      <c r="A2" s="110" t="s">
        <v>113</v>
      </c>
      <c r="B2" s="110" t="s">
        <v>110</v>
      </c>
      <c r="C2" s="111" t="s">
        <v>1761</v>
      </c>
      <c r="D2" s="112" t="s">
        <v>1762</v>
      </c>
      <c r="E2" s="110" t="s">
        <v>119</v>
      </c>
      <c r="F2" s="113" t="s">
        <v>116</v>
      </c>
    </row>
    <row r="3" spans="1:6" ht="48" hidden="1" x14ac:dyDescent="0.15">
      <c r="A3" s="114">
        <v>1</v>
      </c>
      <c r="B3" s="115">
        <v>2.6759259259259257E-2</v>
      </c>
      <c r="C3" s="116">
        <v>123</v>
      </c>
      <c r="D3" s="116" t="s">
        <v>1763</v>
      </c>
      <c r="E3" s="117" t="s">
        <v>135</v>
      </c>
      <c r="F3" s="116" t="s">
        <v>1307</v>
      </c>
    </row>
    <row r="4" spans="1:6" ht="32" hidden="1" x14ac:dyDescent="0.15">
      <c r="A4" s="114">
        <v>2</v>
      </c>
      <c r="B4" s="115">
        <v>2.7824074074074074E-2</v>
      </c>
      <c r="C4" s="116">
        <v>134</v>
      </c>
      <c r="D4" s="116" t="s">
        <v>428</v>
      </c>
      <c r="E4" s="114" t="s">
        <v>407</v>
      </c>
      <c r="F4" s="116" t="s">
        <v>1309</v>
      </c>
    </row>
    <row r="5" spans="1:6" ht="32" hidden="1" x14ac:dyDescent="0.15">
      <c r="A5" s="114">
        <v>3</v>
      </c>
      <c r="B5" s="115">
        <v>2.8587962962962964E-2</v>
      </c>
      <c r="C5" s="116">
        <v>107</v>
      </c>
      <c r="D5" s="116" t="s">
        <v>436</v>
      </c>
      <c r="E5" s="117" t="s">
        <v>135</v>
      </c>
      <c r="F5" s="116" t="s">
        <v>1764</v>
      </c>
    </row>
    <row r="6" spans="1:6" ht="48" hidden="1" x14ac:dyDescent="0.15">
      <c r="A6" s="114">
        <v>4</v>
      </c>
      <c r="B6" s="115">
        <v>2.9965277777777775E-2</v>
      </c>
      <c r="C6" s="116">
        <v>82</v>
      </c>
      <c r="D6" s="116" t="s">
        <v>480</v>
      </c>
      <c r="E6" s="117" t="s">
        <v>135</v>
      </c>
      <c r="F6" s="116" t="s">
        <v>1765</v>
      </c>
    </row>
    <row r="7" spans="1:6" ht="48" hidden="1" x14ac:dyDescent="0.15">
      <c r="A7" s="114">
        <v>5</v>
      </c>
      <c r="B7" s="115">
        <v>3.0567129629629628E-2</v>
      </c>
      <c r="C7" s="116">
        <v>120</v>
      </c>
      <c r="D7" s="116" t="s">
        <v>1766</v>
      </c>
      <c r="E7" s="117" t="s">
        <v>135</v>
      </c>
      <c r="F7" s="114" t="s">
        <v>1767</v>
      </c>
    </row>
    <row r="8" spans="1:6" ht="48" hidden="1" x14ac:dyDescent="0.15">
      <c r="A8" s="114">
        <v>6</v>
      </c>
      <c r="B8" s="115">
        <v>3.1319444444444448E-2</v>
      </c>
      <c r="C8" s="116">
        <v>84</v>
      </c>
      <c r="D8" s="118" t="s">
        <v>528</v>
      </c>
      <c r="E8" s="114" t="s">
        <v>407</v>
      </c>
      <c r="F8" s="116" t="s">
        <v>1768</v>
      </c>
    </row>
    <row r="9" spans="1:6" ht="64" hidden="1" x14ac:dyDescent="0.15">
      <c r="A9" s="114">
        <v>7</v>
      </c>
      <c r="B9" s="115">
        <v>3.1481481481481485E-2</v>
      </c>
      <c r="C9" s="116">
        <v>29</v>
      </c>
      <c r="D9" s="118" t="s">
        <v>1769</v>
      </c>
      <c r="E9" s="114" t="s">
        <v>407</v>
      </c>
      <c r="F9" s="116" t="s">
        <v>1770</v>
      </c>
    </row>
    <row r="10" spans="1:6" ht="64" hidden="1" x14ac:dyDescent="0.15">
      <c r="A10" s="114">
        <v>8</v>
      </c>
      <c r="B10" s="115">
        <v>3.2037037037037037E-2</v>
      </c>
      <c r="C10" s="116">
        <v>52</v>
      </c>
      <c r="D10" s="119" t="s">
        <v>1771</v>
      </c>
      <c r="E10" s="117" t="s">
        <v>135</v>
      </c>
      <c r="F10" s="116" t="s">
        <v>1330</v>
      </c>
    </row>
    <row r="11" spans="1:6" ht="16" hidden="1" x14ac:dyDescent="0.15">
      <c r="A11" s="114">
        <v>9</v>
      </c>
      <c r="B11" s="115">
        <v>3.2534722222222222E-2</v>
      </c>
      <c r="C11" s="116">
        <v>28</v>
      </c>
      <c r="D11" s="116" t="s">
        <v>1772</v>
      </c>
      <c r="E11" s="114" t="s">
        <v>407</v>
      </c>
      <c r="F11" s="114"/>
    </row>
    <row r="12" spans="1:6" ht="32" hidden="1" x14ac:dyDescent="0.15">
      <c r="A12" s="114">
        <v>10</v>
      </c>
      <c r="B12" s="115">
        <v>3.2557870370370369E-2</v>
      </c>
      <c r="C12" s="116">
        <v>49</v>
      </c>
      <c r="D12" s="120" t="s">
        <v>536</v>
      </c>
      <c r="E12" s="117" t="s">
        <v>135</v>
      </c>
      <c r="F12" s="116" t="s">
        <v>1773</v>
      </c>
    </row>
    <row r="13" spans="1:6" ht="64" x14ac:dyDescent="0.15">
      <c r="A13" s="114">
        <v>11</v>
      </c>
      <c r="B13" s="115">
        <v>3.3611111111111112E-2</v>
      </c>
      <c r="C13" s="116">
        <v>117</v>
      </c>
      <c r="D13" s="118" t="s">
        <v>1774</v>
      </c>
      <c r="E13" s="114" t="s">
        <v>127</v>
      </c>
      <c r="F13" s="116" t="s">
        <v>1775</v>
      </c>
    </row>
    <row r="14" spans="1:6" ht="32" hidden="1" x14ac:dyDescent="0.15">
      <c r="A14" s="114">
        <v>12</v>
      </c>
      <c r="B14" s="115">
        <v>3.3842592592592598E-2</v>
      </c>
      <c r="C14" s="116">
        <v>144</v>
      </c>
      <c r="D14" s="116" t="s">
        <v>1366</v>
      </c>
      <c r="E14" s="117" t="s">
        <v>135</v>
      </c>
      <c r="F14" s="116" t="s">
        <v>1309</v>
      </c>
    </row>
    <row r="15" spans="1:6" ht="32" hidden="1" x14ac:dyDescent="0.15">
      <c r="A15" s="114">
        <v>13</v>
      </c>
      <c r="B15" s="115">
        <v>3.4062500000000002E-2</v>
      </c>
      <c r="C15" s="116">
        <v>135</v>
      </c>
      <c r="D15" s="116" t="s">
        <v>1776</v>
      </c>
      <c r="E15" s="114" t="s">
        <v>490</v>
      </c>
      <c r="F15" s="116" t="s">
        <v>1768</v>
      </c>
    </row>
    <row r="16" spans="1:6" ht="32" hidden="1" x14ac:dyDescent="0.15">
      <c r="A16" s="114">
        <v>14</v>
      </c>
      <c r="B16" s="115">
        <v>3.4178240740740738E-2</v>
      </c>
      <c r="C16" s="116">
        <v>141</v>
      </c>
      <c r="D16" s="120" t="s">
        <v>166</v>
      </c>
      <c r="E16" s="114" t="s">
        <v>127</v>
      </c>
      <c r="F16" s="116" t="s">
        <v>1773</v>
      </c>
    </row>
    <row r="17" spans="1:6" ht="32" hidden="1" x14ac:dyDescent="0.15">
      <c r="A17" s="114">
        <v>15</v>
      </c>
      <c r="B17" s="115">
        <v>3.4317129629629628E-2</v>
      </c>
      <c r="C17" s="116">
        <v>57</v>
      </c>
      <c r="D17" s="116" t="s">
        <v>1625</v>
      </c>
      <c r="E17" s="114" t="s">
        <v>407</v>
      </c>
      <c r="F17" s="116" t="s">
        <v>1325</v>
      </c>
    </row>
    <row r="18" spans="1:6" ht="16" hidden="1" x14ac:dyDescent="0.15">
      <c r="A18" s="114">
        <v>16</v>
      </c>
      <c r="B18" s="115">
        <v>3.4976851851851849E-2</v>
      </c>
      <c r="C18" s="116">
        <v>115</v>
      </c>
      <c r="D18" s="116" t="s">
        <v>1777</v>
      </c>
      <c r="E18" s="117" t="s">
        <v>135</v>
      </c>
      <c r="F18" s="114"/>
    </row>
    <row r="19" spans="1:6" ht="48" hidden="1" x14ac:dyDescent="0.15">
      <c r="A19" s="114">
        <v>17</v>
      </c>
      <c r="B19" s="115">
        <v>3.5266203703703702E-2</v>
      </c>
      <c r="C19" s="116">
        <v>59</v>
      </c>
      <c r="D19" s="116" t="s">
        <v>1778</v>
      </c>
      <c r="E19" s="117" t="s">
        <v>123</v>
      </c>
      <c r="F19" s="116" t="s">
        <v>1765</v>
      </c>
    </row>
    <row r="20" spans="1:6" ht="32" hidden="1" x14ac:dyDescent="0.15">
      <c r="A20" s="114">
        <v>18</v>
      </c>
      <c r="B20" s="115">
        <v>3.6631944444444446E-2</v>
      </c>
      <c r="C20" s="116">
        <v>98</v>
      </c>
      <c r="D20" s="116" t="s">
        <v>1779</v>
      </c>
      <c r="E20" s="114" t="s">
        <v>490</v>
      </c>
      <c r="F20" s="116" t="s">
        <v>1768</v>
      </c>
    </row>
    <row r="21" spans="1:6" ht="32" hidden="1" x14ac:dyDescent="0.15">
      <c r="A21" s="114">
        <v>19</v>
      </c>
      <c r="B21" s="115">
        <v>3.6701388888888888E-2</v>
      </c>
      <c r="C21" s="116">
        <v>89</v>
      </c>
      <c r="D21" s="116" t="s">
        <v>1780</v>
      </c>
      <c r="E21" s="114" t="s">
        <v>127</v>
      </c>
      <c r="F21" s="116" t="s">
        <v>1768</v>
      </c>
    </row>
    <row r="22" spans="1:6" ht="32" hidden="1" x14ac:dyDescent="0.15">
      <c r="A22" s="114">
        <v>20</v>
      </c>
      <c r="B22" s="115">
        <v>3.7534722222222219E-2</v>
      </c>
      <c r="C22" s="116">
        <v>48</v>
      </c>
      <c r="D22" s="116" t="s">
        <v>1781</v>
      </c>
      <c r="E22" s="117" t="s">
        <v>123</v>
      </c>
      <c r="F22" s="116" t="s">
        <v>1330</v>
      </c>
    </row>
    <row r="23" spans="1:6" ht="32" hidden="1" x14ac:dyDescent="0.15">
      <c r="A23" s="114">
        <v>21</v>
      </c>
      <c r="B23" s="115">
        <v>3.7569444444444447E-2</v>
      </c>
      <c r="C23" s="116">
        <v>19</v>
      </c>
      <c r="D23" s="116" t="s">
        <v>1782</v>
      </c>
      <c r="E23" s="117" t="s">
        <v>123</v>
      </c>
      <c r="F23" s="116" t="s">
        <v>1768</v>
      </c>
    </row>
    <row r="24" spans="1:6" ht="32" hidden="1" x14ac:dyDescent="0.15">
      <c r="A24" s="114">
        <v>22</v>
      </c>
      <c r="B24" s="115">
        <v>3.7673611111111109E-2</v>
      </c>
      <c r="C24" s="116">
        <v>137</v>
      </c>
      <c r="D24" s="117" t="s">
        <v>1783</v>
      </c>
      <c r="E24" s="117" t="s">
        <v>123</v>
      </c>
      <c r="F24" s="116" t="s">
        <v>1371</v>
      </c>
    </row>
    <row r="25" spans="1:6" ht="32" x14ac:dyDescent="0.15">
      <c r="A25" s="114">
        <v>23</v>
      </c>
      <c r="B25" s="115">
        <v>3.7962962962962962E-2</v>
      </c>
      <c r="C25" s="116">
        <v>70</v>
      </c>
      <c r="D25" s="116" t="s">
        <v>239</v>
      </c>
      <c r="E25" s="114" t="s">
        <v>127</v>
      </c>
      <c r="F25" s="116" t="s">
        <v>1380</v>
      </c>
    </row>
    <row r="26" spans="1:6" ht="32" hidden="1" x14ac:dyDescent="0.15">
      <c r="A26" s="114">
        <v>24</v>
      </c>
      <c r="B26" s="115">
        <v>3.8090277777777778E-2</v>
      </c>
      <c r="C26" s="116">
        <v>75</v>
      </c>
      <c r="D26" s="116" t="s">
        <v>1784</v>
      </c>
      <c r="E26" s="114" t="s">
        <v>407</v>
      </c>
      <c r="F26" s="116" t="s">
        <v>1768</v>
      </c>
    </row>
    <row r="27" spans="1:6" ht="64" hidden="1" x14ac:dyDescent="0.15">
      <c r="A27" s="114">
        <v>25</v>
      </c>
      <c r="B27" s="115">
        <v>3.8564814814814816E-2</v>
      </c>
      <c r="C27" s="116">
        <v>30</v>
      </c>
      <c r="D27" s="118" t="s">
        <v>1785</v>
      </c>
      <c r="E27" s="114" t="s">
        <v>490</v>
      </c>
      <c r="F27" s="116" t="s">
        <v>1768</v>
      </c>
    </row>
    <row r="28" spans="1:6" ht="32" hidden="1" x14ac:dyDescent="0.15">
      <c r="A28" s="114">
        <v>26</v>
      </c>
      <c r="B28" s="115">
        <v>3.8865740740740742E-2</v>
      </c>
      <c r="C28" s="116">
        <v>97</v>
      </c>
      <c r="D28" s="120" t="s">
        <v>1786</v>
      </c>
      <c r="E28" s="117" t="s">
        <v>123</v>
      </c>
      <c r="F28" s="116" t="s">
        <v>1768</v>
      </c>
    </row>
    <row r="29" spans="1:6" ht="32" hidden="1" x14ac:dyDescent="0.15">
      <c r="A29" s="114">
        <v>27</v>
      </c>
      <c r="B29" s="115">
        <v>3.8935185185185191E-2</v>
      </c>
      <c r="C29" s="116">
        <v>49</v>
      </c>
      <c r="D29" s="116" t="s">
        <v>1787</v>
      </c>
      <c r="E29" s="114" t="s">
        <v>127</v>
      </c>
      <c r="F29" s="116" t="s">
        <v>1768</v>
      </c>
    </row>
    <row r="30" spans="1:6" ht="48" hidden="1" x14ac:dyDescent="0.15">
      <c r="A30" s="114">
        <v>28</v>
      </c>
      <c r="B30" s="115">
        <v>3.9074074074074074E-2</v>
      </c>
      <c r="C30" s="116">
        <v>119</v>
      </c>
      <c r="D30" s="120" t="s">
        <v>1788</v>
      </c>
      <c r="E30" s="114" t="s">
        <v>490</v>
      </c>
      <c r="F30" s="114" t="s">
        <v>1767</v>
      </c>
    </row>
    <row r="31" spans="1:6" ht="48" hidden="1" x14ac:dyDescent="0.15">
      <c r="A31" s="114">
        <v>29</v>
      </c>
      <c r="B31" s="115">
        <v>3.9409722222222221E-2</v>
      </c>
      <c r="C31" s="116">
        <v>20</v>
      </c>
      <c r="D31" s="121" t="s">
        <v>1789</v>
      </c>
      <c r="E31" s="117" t="s">
        <v>123</v>
      </c>
      <c r="F31" s="116" t="s">
        <v>1307</v>
      </c>
    </row>
    <row r="32" spans="1:6" ht="32" hidden="1" x14ac:dyDescent="0.15">
      <c r="A32" s="114">
        <v>30</v>
      </c>
      <c r="B32" s="115">
        <v>3.9733796296296302E-2</v>
      </c>
      <c r="C32" s="116">
        <v>11</v>
      </c>
      <c r="D32" s="116" t="s">
        <v>1790</v>
      </c>
      <c r="E32" s="117" t="s">
        <v>135</v>
      </c>
      <c r="F32" s="116" t="s">
        <v>1791</v>
      </c>
    </row>
    <row r="33" spans="1:6" ht="32" hidden="1" x14ac:dyDescent="0.15">
      <c r="A33" s="114">
        <v>31</v>
      </c>
      <c r="B33" s="115">
        <v>4.0138888888888884E-2</v>
      </c>
      <c r="C33" s="116">
        <v>66</v>
      </c>
      <c r="D33" s="116" t="s">
        <v>1792</v>
      </c>
      <c r="E33" s="114" t="s">
        <v>390</v>
      </c>
      <c r="F33" s="116" t="s">
        <v>1768</v>
      </c>
    </row>
    <row r="34" spans="1:6" ht="48" hidden="1" x14ac:dyDescent="0.15">
      <c r="A34" s="114">
        <v>32</v>
      </c>
      <c r="B34" s="115">
        <v>4.041666666666667E-2</v>
      </c>
      <c r="C34" s="116">
        <v>62</v>
      </c>
      <c r="D34" s="118" t="s">
        <v>1793</v>
      </c>
      <c r="E34" s="117" t="s">
        <v>123</v>
      </c>
      <c r="F34" s="116" t="s">
        <v>1325</v>
      </c>
    </row>
    <row r="35" spans="1:6" ht="32" hidden="1" x14ac:dyDescent="0.15">
      <c r="A35" s="114">
        <v>33</v>
      </c>
      <c r="B35" s="115">
        <v>4.05787037037037E-2</v>
      </c>
      <c r="C35" s="116">
        <v>86</v>
      </c>
      <c r="D35" s="116" t="s">
        <v>1794</v>
      </c>
      <c r="E35" s="114" t="s">
        <v>390</v>
      </c>
      <c r="F35" s="114"/>
    </row>
    <row r="36" spans="1:6" ht="48" hidden="1" x14ac:dyDescent="0.15">
      <c r="A36" s="114">
        <v>34</v>
      </c>
      <c r="B36" s="115">
        <v>4.0590277777777781E-2</v>
      </c>
      <c r="C36" s="116">
        <v>78</v>
      </c>
      <c r="D36" s="116" t="s">
        <v>1515</v>
      </c>
      <c r="E36" s="114" t="s">
        <v>407</v>
      </c>
      <c r="F36" s="116" t="s">
        <v>1307</v>
      </c>
    </row>
    <row r="37" spans="1:6" ht="48" hidden="1" x14ac:dyDescent="0.15">
      <c r="A37" s="114">
        <v>35</v>
      </c>
      <c r="B37" s="115">
        <v>4.0671296296296296E-2</v>
      </c>
      <c r="C37" s="116">
        <v>101</v>
      </c>
      <c r="D37" s="118" t="s">
        <v>1795</v>
      </c>
      <c r="E37" s="117" t="s">
        <v>123</v>
      </c>
      <c r="F37" s="122" t="s">
        <v>1796</v>
      </c>
    </row>
    <row r="38" spans="1:6" ht="48" hidden="1" x14ac:dyDescent="0.15">
      <c r="A38" s="114">
        <v>36</v>
      </c>
      <c r="B38" s="115">
        <v>4.0879629629629634E-2</v>
      </c>
      <c r="C38" s="116">
        <v>4</v>
      </c>
      <c r="D38" s="118" t="s">
        <v>1797</v>
      </c>
      <c r="E38" s="117" t="s">
        <v>135</v>
      </c>
      <c r="F38" s="116" t="s">
        <v>1765</v>
      </c>
    </row>
    <row r="39" spans="1:6" ht="32" hidden="1" x14ac:dyDescent="0.15">
      <c r="A39" s="114">
        <v>37</v>
      </c>
      <c r="B39" s="115">
        <v>4.08912037037037E-2</v>
      </c>
      <c r="C39" s="116">
        <v>100</v>
      </c>
      <c r="D39" s="116" t="s">
        <v>1798</v>
      </c>
      <c r="E39" s="114" t="s">
        <v>390</v>
      </c>
      <c r="F39" s="116" t="s">
        <v>1768</v>
      </c>
    </row>
    <row r="40" spans="1:6" ht="16" hidden="1" x14ac:dyDescent="0.15">
      <c r="A40" s="114">
        <v>38</v>
      </c>
      <c r="B40" s="115">
        <v>4.0972222222222222E-2</v>
      </c>
      <c r="C40" s="116">
        <v>139</v>
      </c>
      <c r="D40" s="116" t="s">
        <v>1429</v>
      </c>
      <c r="E40" s="114" t="s">
        <v>390</v>
      </c>
      <c r="F40" s="114"/>
    </row>
    <row r="41" spans="1:6" ht="16" hidden="1" x14ac:dyDescent="0.15">
      <c r="A41" s="114">
        <v>39</v>
      </c>
      <c r="B41" s="115">
        <v>4.099537037037037E-2</v>
      </c>
      <c r="C41" s="116">
        <v>35</v>
      </c>
      <c r="D41" s="116" t="s">
        <v>1799</v>
      </c>
      <c r="E41" s="114" t="s">
        <v>390</v>
      </c>
      <c r="F41" s="114"/>
    </row>
    <row r="42" spans="1:6" ht="48" hidden="1" x14ac:dyDescent="0.15">
      <c r="A42" s="114">
        <v>40</v>
      </c>
      <c r="B42" s="115">
        <v>4.1238425925925921E-2</v>
      </c>
      <c r="C42" s="116">
        <v>91</v>
      </c>
      <c r="D42" s="118" t="s">
        <v>1800</v>
      </c>
      <c r="E42" s="117" t="s">
        <v>123</v>
      </c>
      <c r="F42" s="122" t="s">
        <v>1801</v>
      </c>
    </row>
    <row r="43" spans="1:6" ht="32" hidden="1" x14ac:dyDescent="0.15">
      <c r="A43" s="114">
        <v>41</v>
      </c>
      <c r="B43" s="115">
        <v>4.1388888888888892E-2</v>
      </c>
      <c r="C43" s="116">
        <v>111</v>
      </c>
      <c r="D43" s="116" t="s">
        <v>1802</v>
      </c>
      <c r="E43" s="114" t="s">
        <v>156</v>
      </c>
      <c r="F43" s="114"/>
    </row>
    <row r="44" spans="1:6" ht="32" hidden="1" x14ac:dyDescent="0.15">
      <c r="A44" s="114">
        <v>42</v>
      </c>
      <c r="B44" s="115">
        <v>4.1458333333333333E-2</v>
      </c>
      <c r="C44" s="116">
        <v>83</v>
      </c>
      <c r="D44" s="116" t="s">
        <v>1803</v>
      </c>
      <c r="E44" s="117" t="s">
        <v>135</v>
      </c>
      <c r="F44" s="116" t="s">
        <v>1804</v>
      </c>
    </row>
    <row r="45" spans="1:6" ht="80" hidden="1" x14ac:dyDescent="0.15">
      <c r="A45" s="114">
        <v>43</v>
      </c>
      <c r="B45" s="115">
        <v>4.1585648148148149E-2</v>
      </c>
      <c r="C45" s="116">
        <v>21</v>
      </c>
      <c r="D45" s="119" t="s">
        <v>1805</v>
      </c>
      <c r="E45" s="114" t="s">
        <v>390</v>
      </c>
      <c r="F45" s="116" t="s">
        <v>1768</v>
      </c>
    </row>
    <row r="46" spans="1:6" ht="48" hidden="1" x14ac:dyDescent="0.15">
      <c r="A46" s="114">
        <v>44</v>
      </c>
      <c r="B46" s="115">
        <v>4.1967592592592591E-2</v>
      </c>
      <c r="C46" s="116">
        <v>147</v>
      </c>
      <c r="D46" s="114" t="s">
        <v>1806</v>
      </c>
      <c r="E46" s="117" t="s">
        <v>123</v>
      </c>
      <c r="F46" s="116" t="s">
        <v>1319</v>
      </c>
    </row>
    <row r="47" spans="1:6" ht="32" hidden="1" x14ac:dyDescent="0.15">
      <c r="A47" s="114">
        <v>45</v>
      </c>
      <c r="B47" s="115">
        <v>4.1979166666666672E-2</v>
      </c>
      <c r="C47" s="116">
        <v>22</v>
      </c>
      <c r="D47" s="120" t="s">
        <v>1807</v>
      </c>
      <c r="E47" s="114" t="s">
        <v>407</v>
      </c>
      <c r="F47" s="114"/>
    </row>
    <row r="48" spans="1:6" ht="48" hidden="1" x14ac:dyDescent="0.15">
      <c r="A48" s="114">
        <v>46</v>
      </c>
      <c r="B48" s="115">
        <v>4.223379629629629E-2</v>
      </c>
      <c r="C48" s="116">
        <v>56</v>
      </c>
      <c r="D48" s="118" t="s">
        <v>1808</v>
      </c>
      <c r="E48" s="114" t="s">
        <v>490</v>
      </c>
      <c r="F48" s="116" t="s">
        <v>1330</v>
      </c>
    </row>
    <row r="49" spans="1:6" ht="64" hidden="1" x14ac:dyDescent="0.15">
      <c r="A49" s="114">
        <v>47</v>
      </c>
      <c r="B49" s="115">
        <v>4.2291666666666665E-2</v>
      </c>
      <c r="C49" s="116">
        <v>122</v>
      </c>
      <c r="D49" s="118" t="s">
        <v>1809</v>
      </c>
      <c r="E49" s="117" t="s">
        <v>123</v>
      </c>
      <c r="F49" s="116" t="s">
        <v>1810</v>
      </c>
    </row>
    <row r="50" spans="1:6" ht="32" hidden="1" x14ac:dyDescent="0.15">
      <c r="A50" s="114">
        <v>48</v>
      </c>
      <c r="B50" s="115">
        <v>4.238425925925926E-2</v>
      </c>
      <c r="C50" s="116">
        <v>105</v>
      </c>
      <c r="D50" s="116" t="s">
        <v>689</v>
      </c>
      <c r="E50" s="114" t="s">
        <v>407</v>
      </c>
      <c r="F50" s="116" t="s">
        <v>1810</v>
      </c>
    </row>
    <row r="51" spans="1:6" ht="80" hidden="1" x14ac:dyDescent="0.15">
      <c r="A51" s="114">
        <v>49</v>
      </c>
      <c r="B51" s="115">
        <v>4.2407407407407401E-2</v>
      </c>
      <c r="C51" s="116">
        <v>40</v>
      </c>
      <c r="D51" s="118" t="s">
        <v>702</v>
      </c>
      <c r="E51" s="114" t="s">
        <v>390</v>
      </c>
      <c r="F51" s="116" t="s">
        <v>1804</v>
      </c>
    </row>
  </sheetData>
  <autoFilter ref="A2:F51" xr:uid="{7E9B1195-5FB0-4E71-8303-0FC037A5CA1F}">
    <filterColumn colId="5">
      <filters>
        <filter val="NFR"/>
        <filter val="Tynedale Harriers"/>
      </filters>
    </filterColumn>
  </autoFilter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26E4D-4974-4E83-BF2B-47BF7E94B2F7}">
  <dimension ref="A1:K10"/>
  <sheetViews>
    <sheetView workbookViewId="0">
      <selection activeCell="K3" sqref="K3"/>
    </sheetView>
  </sheetViews>
  <sheetFormatPr baseColWidth="10" defaultColWidth="8.83203125" defaultRowHeight="13" x14ac:dyDescent="0.15"/>
  <sheetData>
    <row r="1" spans="1:11" x14ac:dyDescent="0.15">
      <c r="A1" t="s">
        <v>1746</v>
      </c>
    </row>
    <row r="3" spans="1:11" ht="31" thickBot="1" x14ac:dyDescent="0.2">
      <c r="B3" s="101">
        <v>13</v>
      </c>
      <c r="C3" s="101">
        <v>50</v>
      </c>
      <c r="D3" s="101" t="s">
        <v>1713</v>
      </c>
      <c r="E3" s="101">
        <v>1956</v>
      </c>
      <c r="F3" s="101" t="s">
        <v>1747</v>
      </c>
      <c r="G3" s="101" t="s">
        <v>1748</v>
      </c>
      <c r="H3" s="101" t="s">
        <v>1380</v>
      </c>
      <c r="I3" s="102">
        <v>1.575</v>
      </c>
      <c r="J3" s="100"/>
      <c r="K3" s="46">
        <v>2.6249999999999999E-2</v>
      </c>
    </row>
    <row r="4" spans="1:11" ht="46" thickBot="1" x14ac:dyDescent="0.2">
      <c r="A4" s="104"/>
      <c r="B4" s="101">
        <v>33</v>
      </c>
      <c r="C4" s="101">
        <v>193</v>
      </c>
      <c r="D4" s="101" t="s">
        <v>1749</v>
      </c>
      <c r="E4" s="101">
        <v>1957</v>
      </c>
      <c r="F4" s="101" t="s">
        <v>1747</v>
      </c>
      <c r="G4" s="101" t="s">
        <v>1748</v>
      </c>
      <c r="H4" s="101" t="s">
        <v>1380</v>
      </c>
      <c r="I4" s="102">
        <v>1.6861111111111111</v>
      </c>
      <c r="J4" s="103"/>
      <c r="K4" s="46">
        <v>2.8101851851851854E-2</v>
      </c>
    </row>
    <row r="5" spans="1:11" ht="31" thickBot="1" x14ac:dyDescent="0.2">
      <c r="A5" s="104"/>
      <c r="B5" s="101">
        <v>46</v>
      </c>
      <c r="C5" s="101">
        <v>100</v>
      </c>
      <c r="D5" s="101" t="s">
        <v>220</v>
      </c>
      <c r="E5" s="101">
        <v>1972</v>
      </c>
      <c r="F5" s="101" t="s">
        <v>1750</v>
      </c>
      <c r="G5" s="101" t="s">
        <v>1751</v>
      </c>
      <c r="H5" s="101" t="s">
        <v>1380</v>
      </c>
      <c r="I5" s="102">
        <v>1.747222222222222</v>
      </c>
      <c r="J5" s="103"/>
      <c r="K5" s="46">
        <v>2.9120370370370366E-2</v>
      </c>
    </row>
    <row r="6" spans="1:11" ht="31" thickBot="1" x14ac:dyDescent="0.2">
      <c r="A6" s="104"/>
      <c r="B6" s="101">
        <v>57</v>
      </c>
      <c r="C6" s="101">
        <v>106</v>
      </c>
      <c r="D6" s="101" t="s">
        <v>1752</v>
      </c>
      <c r="E6" s="101">
        <v>1971</v>
      </c>
      <c r="F6" s="101" t="s">
        <v>1747</v>
      </c>
      <c r="G6" s="101" t="s">
        <v>1753</v>
      </c>
      <c r="H6" s="101" t="s">
        <v>1380</v>
      </c>
      <c r="I6" s="102">
        <v>1.8180555555555555</v>
      </c>
      <c r="J6" s="103"/>
      <c r="K6" s="46">
        <v>3.0300925925925926E-2</v>
      </c>
    </row>
    <row r="7" spans="1:11" ht="46" thickBot="1" x14ac:dyDescent="0.2">
      <c r="A7" s="104"/>
      <c r="B7" s="101">
        <v>114</v>
      </c>
      <c r="C7" s="101">
        <v>200</v>
      </c>
      <c r="D7" s="101" t="s">
        <v>1531</v>
      </c>
      <c r="E7" s="101">
        <v>1958</v>
      </c>
      <c r="F7" s="101" t="s">
        <v>1750</v>
      </c>
      <c r="G7" s="101" t="s">
        <v>1754</v>
      </c>
      <c r="H7" s="101" t="s">
        <v>1380</v>
      </c>
      <c r="I7" s="102">
        <v>2.1319444444444442</v>
      </c>
      <c r="J7" s="103"/>
      <c r="K7" s="46">
        <v>3.5532407407407408E-2</v>
      </c>
    </row>
    <row r="8" spans="1:11" ht="31" thickBot="1" x14ac:dyDescent="0.2">
      <c r="A8" s="104"/>
      <c r="B8" s="101">
        <v>130</v>
      </c>
      <c r="C8" s="101">
        <v>189</v>
      </c>
      <c r="D8" s="101" t="s">
        <v>1755</v>
      </c>
      <c r="E8" s="101">
        <v>1956</v>
      </c>
      <c r="F8" s="101" t="s">
        <v>1750</v>
      </c>
      <c r="G8" s="101" t="s">
        <v>1756</v>
      </c>
      <c r="H8" s="101" t="s">
        <v>1380</v>
      </c>
      <c r="I8" s="102">
        <v>2.2062500000000003</v>
      </c>
      <c r="J8" s="103"/>
      <c r="K8" s="46">
        <v>3.6770833333333336E-2</v>
      </c>
    </row>
    <row r="9" spans="1:11" ht="46" thickBot="1" x14ac:dyDescent="0.2">
      <c r="A9" s="105"/>
      <c r="B9" s="106">
        <v>136</v>
      </c>
      <c r="C9" s="106">
        <v>192</v>
      </c>
      <c r="D9" s="106" t="s">
        <v>1757</v>
      </c>
      <c r="E9" s="106">
        <v>1959</v>
      </c>
      <c r="F9" s="106" t="s">
        <v>1750</v>
      </c>
      <c r="G9" s="106" t="s">
        <v>1754</v>
      </c>
      <c r="H9" s="106" t="s">
        <v>1380</v>
      </c>
      <c r="I9" s="107">
        <v>2.2243055555555555</v>
      </c>
      <c r="J9" s="108"/>
      <c r="K9" s="46">
        <v>3.7071759259259256E-2</v>
      </c>
    </row>
    <row r="10" spans="1:11" ht="31" thickBot="1" x14ac:dyDescent="0.2">
      <c r="A10" s="104"/>
      <c r="B10" s="101">
        <v>166</v>
      </c>
      <c r="C10" s="101">
        <v>199</v>
      </c>
      <c r="D10" s="101" t="s">
        <v>1758</v>
      </c>
      <c r="E10" s="101">
        <v>1963</v>
      </c>
      <c r="F10" s="101" t="s">
        <v>1750</v>
      </c>
      <c r="G10" s="101" t="s">
        <v>1754</v>
      </c>
      <c r="H10" s="101" t="s">
        <v>1380</v>
      </c>
      <c r="I10" s="102">
        <v>2.4194444444444447</v>
      </c>
      <c r="J10" s="100"/>
      <c r="K10" s="46">
        <v>4.0324074074074075E-2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A7497-A83B-914A-B0CE-5D0DBA53C958}">
  <dimension ref="A1:K8"/>
  <sheetViews>
    <sheetView workbookViewId="0">
      <selection activeCell="K8" sqref="K8"/>
    </sheetView>
  </sheetViews>
  <sheetFormatPr baseColWidth="10" defaultColWidth="11.5" defaultRowHeight="13" x14ac:dyDescent="0.15"/>
  <sheetData>
    <row r="1" spans="1:11" x14ac:dyDescent="0.15">
      <c r="A1" t="s">
        <v>1741</v>
      </c>
    </row>
    <row r="3" spans="1:11" x14ac:dyDescent="0.15">
      <c r="A3">
        <v>67</v>
      </c>
      <c r="B3">
        <v>83</v>
      </c>
      <c r="C3" t="s">
        <v>843</v>
      </c>
      <c r="D3" t="s">
        <v>1074</v>
      </c>
      <c r="E3" t="s">
        <v>1679</v>
      </c>
      <c r="F3">
        <v>4</v>
      </c>
      <c r="G3" t="s">
        <v>1660</v>
      </c>
      <c r="H3" t="s">
        <v>1695</v>
      </c>
      <c r="I3" t="s">
        <v>1696</v>
      </c>
      <c r="J3" t="s">
        <v>1742</v>
      </c>
      <c r="K3" s="46">
        <v>4.2870370370370371E-2</v>
      </c>
    </row>
    <row r="4" spans="1:11" x14ac:dyDescent="0.15">
      <c r="A4">
        <v>113</v>
      </c>
      <c r="B4">
        <v>307</v>
      </c>
      <c r="C4" t="s">
        <v>1149</v>
      </c>
      <c r="D4" t="s">
        <v>1743</v>
      </c>
      <c r="E4" t="s">
        <v>1660</v>
      </c>
      <c r="F4" t="s">
        <v>1695</v>
      </c>
      <c r="G4" t="s">
        <v>1696</v>
      </c>
      <c r="H4" t="s">
        <v>1742</v>
      </c>
      <c r="K4" s="46">
        <v>4.5833333333333337E-2</v>
      </c>
    </row>
    <row r="5" spans="1:11" x14ac:dyDescent="0.15">
      <c r="A5">
        <v>307</v>
      </c>
      <c r="B5">
        <v>664</v>
      </c>
      <c r="C5" t="s">
        <v>843</v>
      </c>
      <c r="D5" t="s">
        <v>1161</v>
      </c>
      <c r="E5" t="s">
        <v>1681</v>
      </c>
      <c r="F5">
        <v>3</v>
      </c>
      <c r="G5">
        <v>6</v>
      </c>
      <c r="H5" t="s">
        <v>1660</v>
      </c>
      <c r="I5" t="s">
        <v>1695</v>
      </c>
      <c r="J5" t="s">
        <v>1696</v>
      </c>
      <c r="K5" s="46">
        <v>5.3425925925925925E-2</v>
      </c>
    </row>
    <row r="6" spans="1:11" x14ac:dyDescent="0.15">
      <c r="A6">
        <v>498</v>
      </c>
      <c r="B6">
        <v>323</v>
      </c>
      <c r="C6" t="s">
        <v>1247</v>
      </c>
      <c r="D6" t="s">
        <v>1244</v>
      </c>
      <c r="E6" t="s">
        <v>1744</v>
      </c>
      <c r="F6">
        <v>2</v>
      </c>
      <c r="G6">
        <v>9</v>
      </c>
      <c r="H6" t="s">
        <v>1660</v>
      </c>
      <c r="I6" t="s">
        <v>1695</v>
      </c>
      <c r="J6" t="s">
        <v>1696</v>
      </c>
      <c r="K6" s="46">
        <v>6.173611111111111E-2</v>
      </c>
    </row>
    <row r="7" spans="1:11" x14ac:dyDescent="0.15">
      <c r="A7">
        <v>520</v>
      </c>
      <c r="B7">
        <v>304</v>
      </c>
      <c r="C7" t="s">
        <v>1129</v>
      </c>
      <c r="D7" t="s">
        <v>1128</v>
      </c>
      <c r="E7" t="s">
        <v>1745</v>
      </c>
      <c r="F7">
        <v>6</v>
      </c>
      <c r="G7" t="s">
        <v>1660</v>
      </c>
      <c r="H7" t="s">
        <v>1695</v>
      </c>
      <c r="I7" t="s">
        <v>1696</v>
      </c>
      <c r="J7" t="s">
        <v>1742</v>
      </c>
      <c r="K7" s="46">
        <v>6.2812499999999993E-2</v>
      </c>
    </row>
    <row r="8" spans="1:11" x14ac:dyDescent="0.15">
      <c r="A8">
        <v>9</v>
      </c>
      <c r="B8">
        <v>203</v>
      </c>
      <c r="C8" t="s">
        <v>931</v>
      </c>
      <c r="D8" t="s">
        <v>930</v>
      </c>
      <c r="E8" t="s">
        <v>1660</v>
      </c>
      <c r="F8" t="s">
        <v>1695</v>
      </c>
      <c r="G8" t="s">
        <v>1696</v>
      </c>
      <c r="H8" t="s">
        <v>1742</v>
      </c>
      <c r="K8" s="99">
        <v>2.2645833333333334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/>
  <dimension ref="A1:CY48"/>
  <sheetViews>
    <sheetView workbookViewId="0">
      <pane xSplit="5" ySplit="1" topLeftCell="F2" activePane="bottomRight" state="frozen"/>
      <selection pane="topRight" activeCell="E1" sqref="E1"/>
      <selection pane="bottomLeft" activeCell="A2" sqref="A2"/>
      <selection pane="bottomRight" activeCell="A28" sqref="A28"/>
    </sheetView>
  </sheetViews>
  <sheetFormatPr baseColWidth="10" defaultColWidth="8.83203125" defaultRowHeight="13" x14ac:dyDescent="0.15"/>
  <cols>
    <col min="2" max="2" width="9.1640625" style="10"/>
    <col min="5" max="5" width="8" bestFit="1" customWidth="1"/>
    <col min="6" max="6" width="8.83203125" style="10"/>
    <col min="69" max="69" width="8.1640625" style="10" bestFit="1" customWidth="1"/>
  </cols>
  <sheetData>
    <row r="1" spans="1:103" x14ac:dyDescent="0.15">
      <c r="B1" s="10" t="s">
        <v>49</v>
      </c>
      <c r="C1" t="s">
        <v>100</v>
      </c>
      <c r="D1" t="s">
        <v>46</v>
      </c>
      <c r="E1" t="s">
        <v>45</v>
      </c>
      <c r="F1" s="10" t="s">
        <v>45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  <c r="AE1">
        <v>29</v>
      </c>
      <c r="AF1">
        <v>30</v>
      </c>
      <c r="AG1">
        <v>31</v>
      </c>
      <c r="AH1">
        <v>32</v>
      </c>
      <c r="AI1">
        <v>33</v>
      </c>
      <c r="AJ1">
        <v>34</v>
      </c>
      <c r="AK1">
        <v>35</v>
      </c>
      <c r="AL1">
        <v>36</v>
      </c>
      <c r="AM1">
        <v>37</v>
      </c>
      <c r="AN1">
        <v>38</v>
      </c>
      <c r="AO1">
        <v>39</v>
      </c>
      <c r="AP1">
        <v>40</v>
      </c>
      <c r="AQ1">
        <v>41</v>
      </c>
      <c r="AR1">
        <v>42</v>
      </c>
      <c r="AS1">
        <v>43</v>
      </c>
      <c r="AT1">
        <v>44</v>
      </c>
      <c r="AU1">
        <v>45</v>
      </c>
      <c r="AV1">
        <v>46</v>
      </c>
      <c r="AW1">
        <v>47</v>
      </c>
      <c r="AX1">
        <v>48</v>
      </c>
      <c r="AY1">
        <v>49</v>
      </c>
      <c r="AZ1">
        <v>50</v>
      </c>
      <c r="BA1">
        <v>51</v>
      </c>
      <c r="BB1">
        <v>52</v>
      </c>
      <c r="BC1">
        <v>53</v>
      </c>
      <c r="BD1">
        <v>54</v>
      </c>
      <c r="BE1">
        <v>55</v>
      </c>
      <c r="BF1">
        <v>56</v>
      </c>
      <c r="BG1">
        <v>57</v>
      </c>
      <c r="BH1">
        <v>58</v>
      </c>
      <c r="BI1">
        <v>59</v>
      </c>
      <c r="BJ1">
        <v>60</v>
      </c>
      <c r="BK1">
        <v>61</v>
      </c>
      <c r="BL1">
        <v>62</v>
      </c>
      <c r="BM1">
        <v>63</v>
      </c>
      <c r="BN1">
        <v>64</v>
      </c>
      <c r="BO1">
        <v>65</v>
      </c>
      <c r="BP1">
        <v>66</v>
      </c>
      <c r="BQ1" s="10" t="s">
        <v>110</v>
      </c>
      <c r="BR1">
        <v>67</v>
      </c>
      <c r="BS1">
        <v>68</v>
      </c>
      <c r="BT1">
        <v>69</v>
      </c>
      <c r="BU1">
        <v>70</v>
      </c>
      <c r="BV1">
        <v>71</v>
      </c>
      <c r="BW1">
        <v>72</v>
      </c>
      <c r="BX1">
        <v>73</v>
      </c>
      <c r="BY1">
        <v>74</v>
      </c>
      <c r="BZ1">
        <v>75</v>
      </c>
      <c r="CA1">
        <v>76</v>
      </c>
      <c r="CB1">
        <v>77</v>
      </c>
      <c r="CC1">
        <v>78</v>
      </c>
      <c r="CD1">
        <v>79</v>
      </c>
      <c r="CE1">
        <v>80</v>
      </c>
      <c r="CF1">
        <v>81</v>
      </c>
      <c r="CG1">
        <v>82</v>
      </c>
      <c r="CH1">
        <v>83</v>
      </c>
      <c r="CI1">
        <v>84</v>
      </c>
      <c r="CJ1">
        <v>85</v>
      </c>
      <c r="CK1">
        <v>86</v>
      </c>
      <c r="CL1">
        <v>87</v>
      </c>
      <c r="CM1">
        <v>88</v>
      </c>
      <c r="CN1">
        <v>89</v>
      </c>
      <c r="CO1">
        <v>90</v>
      </c>
      <c r="CP1">
        <v>91</v>
      </c>
      <c r="CQ1">
        <v>92</v>
      </c>
      <c r="CR1">
        <v>93</v>
      </c>
      <c r="CS1">
        <v>94</v>
      </c>
      <c r="CT1">
        <v>95</v>
      </c>
      <c r="CU1">
        <v>96</v>
      </c>
      <c r="CV1">
        <v>97</v>
      </c>
      <c r="CW1">
        <v>98</v>
      </c>
      <c r="CX1">
        <v>99</v>
      </c>
      <c r="CY1">
        <v>100</v>
      </c>
    </row>
    <row r="2" spans="1:103" x14ac:dyDescent="0.15">
      <c r="A2" t="s">
        <v>32</v>
      </c>
      <c r="B2" s="10" t="str">
        <f t="shared" ref="B2" si="0">MID(A2,2,100)</f>
        <v>1500m</v>
      </c>
      <c r="C2">
        <v>0</v>
      </c>
      <c r="D2">
        <v>1.5</v>
      </c>
      <c r="E2">
        <v>232.47</v>
      </c>
      <c r="F2" s="24">
        <f t="shared" ref="F2:F36" si="1">E2*0.0000115740740740741</f>
        <v>2.6906250000000059E-3</v>
      </c>
      <c r="G2">
        <v>0.72499999999999998</v>
      </c>
      <c r="H2">
        <v>0.75790000000000002</v>
      </c>
      <c r="I2">
        <v>0.78859999999999997</v>
      </c>
      <c r="J2">
        <v>0.81710000000000005</v>
      </c>
      <c r="K2">
        <v>0.84340000000000004</v>
      </c>
      <c r="L2">
        <v>0.86750000000000005</v>
      </c>
      <c r="M2">
        <v>0.88939999999999997</v>
      </c>
      <c r="N2">
        <v>0.90910000000000002</v>
      </c>
      <c r="O2">
        <v>0.92659999999999998</v>
      </c>
      <c r="P2">
        <v>0.94189999999999996</v>
      </c>
      <c r="Q2">
        <v>0.95499999999999996</v>
      </c>
      <c r="R2">
        <v>0.96699999999999997</v>
      </c>
      <c r="S2">
        <v>0.97899999999999998</v>
      </c>
      <c r="T2">
        <v>0.98929999999999996</v>
      </c>
      <c r="U2">
        <v>0.99609999999999999</v>
      </c>
      <c r="V2">
        <v>0.99960000000000004</v>
      </c>
      <c r="W2">
        <v>1</v>
      </c>
      <c r="X2">
        <v>1</v>
      </c>
      <c r="Y2">
        <v>1</v>
      </c>
      <c r="Z2">
        <v>1</v>
      </c>
      <c r="AA2">
        <v>1</v>
      </c>
      <c r="AB2">
        <v>1</v>
      </c>
      <c r="AC2">
        <v>1</v>
      </c>
      <c r="AD2">
        <v>1</v>
      </c>
      <c r="AE2">
        <v>0.99980000000000002</v>
      </c>
      <c r="AF2">
        <v>0.99890000000000001</v>
      </c>
      <c r="AG2">
        <v>0.99709999999999999</v>
      </c>
      <c r="AH2">
        <v>0.99460000000000004</v>
      </c>
      <c r="AI2">
        <v>0.99129999999999996</v>
      </c>
      <c r="AJ2">
        <v>0.98709999999999998</v>
      </c>
      <c r="AK2">
        <v>0.98219999999999996</v>
      </c>
      <c r="AL2">
        <v>0.97650000000000003</v>
      </c>
      <c r="AM2">
        <v>0.97009999999999996</v>
      </c>
      <c r="AN2">
        <v>0.96279999999999999</v>
      </c>
      <c r="AO2">
        <v>0.95469999999999999</v>
      </c>
      <c r="AP2">
        <v>0.94589999999999996</v>
      </c>
      <c r="AQ2">
        <v>0.93620000000000003</v>
      </c>
      <c r="AR2">
        <v>0.92579999999999996</v>
      </c>
      <c r="AS2">
        <v>0.91510000000000002</v>
      </c>
      <c r="AT2">
        <v>0.90439999999999998</v>
      </c>
      <c r="AU2">
        <v>0.89370000000000005</v>
      </c>
      <c r="AV2">
        <v>0.8831</v>
      </c>
      <c r="AW2">
        <v>0.87239999999999995</v>
      </c>
      <c r="AX2">
        <v>0.86170000000000002</v>
      </c>
      <c r="AY2">
        <v>0.85099999999999998</v>
      </c>
      <c r="AZ2">
        <v>0.84030000000000005</v>
      </c>
      <c r="BA2">
        <v>0.82969999999999999</v>
      </c>
      <c r="BB2">
        <v>0.81899999999999995</v>
      </c>
      <c r="BC2">
        <v>0.80830000000000002</v>
      </c>
      <c r="BD2">
        <v>0.79759999999999998</v>
      </c>
      <c r="BE2">
        <v>0.78690000000000004</v>
      </c>
      <c r="BF2">
        <v>0.77629999999999999</v>
      </c>
      <c r="BG2">
        <v>0.76559999999999995</v>
      </c>
      <c r="BH2">
        <v>0.75490000000000002</v>
      </c>
      <c r="BI2">
        <v>0.74419999999999997</v>
      </c>
      <c r="BJ2">
        <v>0.73350000000000004</v>
      </c>
      <c r="BK2">
        <v>0.72289999999999999</v>
      </c>
      <c r="BL2">
        <v>0.71220000000000006</v>
      </c>
      <c r="BM2">
        <v>0.70150000000000001</v>
      </c>
      <c r="BN2">
        <v>0.69079999999999997</v>
      </c>
      <c r="BO2">
        <v>0.68010000000000004</v>
      </c>
      <c r="BP2">
        <v>0.66949999999999998</v>
      </c>
      <c r="BQ2" s="11">
        <f t="shared" ref="BQ2:BQ18" si="2">E2*0.0000115740740740741</f>
        <v>2.6906250000000059E-3</v>
      </c>
      <c r="BR2">
        <v>0.65880000000000005</v>
      </c>
      <c r="BS2">
        <v>0.64810000000000001</v>
      </c>
      <c r="BT2">
        <v>0.63739999999999997</v>
      </c>
      <c r="BU2">
        <v>0.62670000000000003</v>
      </c>
      <c r="BV2">
        <v>0.61609999999999998</v>
      </c>
      <c r="BW2">
        <v>0.60540000000000005</v>
      </c>
      <c r="BX2">
        <v>0.59470000000000001</v>
      </c>
      <c r="BY2">
        <v>0.58399999999999996</v>
      </c>
      <c r="BZ2">
        <v>0.57330000000000003</v>
      </c>
      <c r="CA2">
        <v>0.56269999999999998</v>
      </c>
      <c r="CB2">
        <v>0.55200000000000005</v>
      </c>
      <c r="CC2">
        <v>0.5413</v>
      </c>
      <c r="CD2">
        <v>0.53059999999999996</v>
      </c>
      <c r="CE2">
        <v>0.51990000000000003</v>
      </c>
      <c r="CF2">
        <v>0.50870000000000004</v>
      </c>
      <c r="CG2">
        <v>0.49619999999999997</v>
      </c>
      <c r="CH2">
        <v>0.48249999999999998</v>
      </c>
      <c r="CI2">
        <v>0.46760000000000002</v>
      </c>
      <c r="CJ2">
        <v>0.45150000000000001</v>
      </c>
      <c r="CK2">
        <v>0.43430000000000002</v>
      </c>
      <c r="CL2">
        <v>0.4158</v>
      </c>
      <c r="CM2">
        <v>0.39610000000000001</v>
      </c>
      <c r="CN2">
        <v>0.37519999999999998</v>
      </c>
      <c r="CO2">
        <v>0.35310000000000002</v>
      </c>
      <c r="CP2">
        <v>0.32990000000000003</v>
      </c>
      <c r="CQ2">
        <v>0.3054</v>
      </c>
      <c r="CR2">
        <v>0.2797</v>
      </c>
      <c r="CS2">
        <v>0.25280000000000002</v>
      </c>
      <c r="CT2">
        <v>0.22470000000000001</v>
      </c>
      <c r="CU2">
        <v>0.19550000000000001</v>
      </c>
      <c r="CV2">
        <v>0.16500000000000001</v>
      </c>
      <c r="CW2">
        <v>0.1333</v>
      </c>
      <c r="CX2">
        <v>0.1004</v>
      </c>
      <c r="CY2">
        <v>6.6299999999999998E-2</v>
      </c>
    </row>
    <row r="3" spans="1:103" x14ac:dyDescent="0.15">
      <c r="A3" t="s">
        <v>33</v>
      </c>
      <c r="B3" s="10" t="s">
        <v>47</v>
      </c>
      <c r="C3">
        <v>0</v>
      </c>
      <c r="D3">
        <f>1*mile</f>
        <v>1.6093440000000001</v>
      </c>
      <c r="E3">
        <v>251.6</v>
      </c>
      <c r="F3" s="24">
        <f t="shared" si="1"/>
        <v>2.9120370370370437E-3</v>
      </c>
      <c r="G3">
        <v>0.72499999999999998</v>
      </c>
      <c r="H3">
        <v>0.75790000000000002</v>
      </c>
      <c r="I3">
        <v>0.78859999999999997</v>
      </c>
      <c r="J3">
        <v>0.81710000000000005</v>
      </c>
      <c r="K3">
        <v>0.84340000000000004</v>
      </c>
      <c r="L3">
        <v>0.86750000000000005</v>
      </c>
      <c r="M3">
        <v>0.88939999999999997</v>
      </c>
      <c r="N3">
        <v>0.90910000000000002</v>
      </c>
      <c r="O3">
        <v>0.92659999999999998</v>
      </c>
      <c r="P3">
        <v>0.94189999999999996</v>
      </c>
      <c r="Q3">
        <v>0.95499999999999996</v>
      </c>
      <c r="R3">
        <v>0.96699999999999997</v>
      </c>
      <c r="S3">
        <v>0.97899999999999998</v>
      </c>
      <c r="T3">
        <v>0.98929999999999996</v>
      </c>
      <c r="U3">
        <v>0.99609999999999999</v>
      </c>
      <c r="V3">
        <v>0.99960000000000004</v>
      </c>
      <c r="W3">
        <v>1</v>
      </c>
      <c r="X3">
        <v>1</v>
      </c>
      <c r="Y3">
        <v>1</v>
      </c>
      <c r="Z3">
        <v>1</v>
      </c>
      <c r="AA3">
        <v>1</v>
      </c>
      <c r="AB3">
        <v>1</v>
      </c>
      <c r="AC3">
        <v>1</v>
      </c>
      <c r="AD3">
        <v>1</v>
      </c>
      <c r="AE3">
        <v>0.99980000000000002</v>
      </c>
      <c r="AF3">
        <v>0.99890000000000001</v>
      </c>
      <c r="AG3">
        <v>0.99719999999999998</v>
      </c>
      <c r="AH3">
        <v>0.99480000000000002</v>
      </c>
      <c r="AI3">
        <v>0.99150000000000005</v>
      </c>
      <c r="AJ3">
        <v>0.98750000000000004</v>
      </c>
      <c r="AK3">
        <v>0.98270000000000002</v>
      </c>
      <c r="AL3">
        <v>0.97709999999999997</v>
      </c>
      <c r="AM3">
        <v>0.97070000000000001</v>
      </c>
      <c r="AN3">
        <v>0.96360000000000001</v>
      </c>
      <c r="AO3">
        <v>0.95569999999999999</v>
      </c>
      <c r="AP3">
        <v>0.94689999999999996</v>
      </c>
      <c r="AQ3">
        <v>0.9375</v>
      </c>
      <c r="AR3">
        <v>0.92720000000000002</v>
      </c>
      <c r="AS3">
        <v>0.91649999999999998</v>
      </c>
      <c r="AT3">
        <v>0.90580000000000005</v>
      </c>
      <c r="AU3">
        <v>0.89510000000000001</v>
      </c>
      <c r="AV3">
        <v>0.88439999999999996</v>
      </c>
      <c r="AW3">
        <v>0.87370000000000003</v>
      </c>
      <c r="AX3">
        <v>0.86299999999999999</v>
      </c>
      <c r="AY3">
        <v>0.85229999999999995</v>
      </c>
      <c r="AZ3">
        <v>0.84160000000000001</v>
      </c>
      <c r="BA3">
        <v>0.83089999999999997</v>
      </c>
      <c r="BB3">
        <v>0.82020000000000004</v>
      </c>
      <c r="BC3">
        <v>0.8095</v>
      </c>
      <c r="BD3">
        <v>0.79879999999999995</v>
      </c>
      <c r="BE3">
        <v>0.78810000000000002</v>
      </c>
      <c r="BF3">
        <v>0.77739999999999998</v>
      </c>
      <c r="BG3">
        <v>0.76670000000000005</v>
      </c>
      <c r="BH3">
        <v>0.75600000000000001</v>
      </c>
      <c r="BI3">
        <v>0.74529999999999996</v>
      </c>
      <c r="BJ3">
        <v>0.73460000000000003</v>
      </c>
      <c r="BK3">
        <v>0.72389999999999999</v>
      </c>
      <c r="BL3">
        <v>0.71319999999999995</v>
      </c>
      <c r="BM3">
        <v>0.70250000000000001</v>
      </c>
      <c r="BN3">
        <v>0.69179999999999997</v>
      </c>
      <c r="BO3">
        <v>0.68110000000000004</v>
      </c>
      <c r="BP3">
        <v>0.6704</v>
      </c>
      <c r="BQ3" s="11">
        <f t="shared" si="2"/>
        <v>2.9120370370370437E-3</v>
      </c>
      <c r="BR3">
        <v>0.65969999999999995</v>
      </c>
      <c r="BS3">
        <v>0.64900000000000002</v>
      </c>
      <c r="BT3">
        <v>0.63829999999999998</v>
      </c>
      <c r="BU3">
        <v>0.62760000000000005</v>
      </c>
      <c r="BV3">
        <v>0.6169</v>
      </c>
      <c r="BW3">
        <v>0.60619999999999996</v>
      </c>
      <c r="BX3">
        <v>0.59550000000000003</v>
      </c>
      <c r="BY3">
        <v>0.58479999999999999</v>
      </c>
      <c r="BZ3">
        <v>0.57410000000000005</v>
      </c>
      <c r="CA3">
        <v>0.56340000000000001</v>
      </c>
      <c r="CB3">
        <v>0.55269999999999997</v>
      </c>
      <c r="CC3">
        <v>0.54200000000000004</v>
      </c>
      <c r="CD3">
        <v>0.53129999999999999</v>
      </c>
      <c r="CE3">
        <v>0.52059999999999995</v>
      </c>
      <c r="CF3">
        <v>0.5091</v>
      </c>
      <c r="CG3">
        <v>0.4965</v>
      </c>
      <c r="CH3">
        <v>0.48270000000000002</v>
      </c>
      <c r="CI3">
        <v>0.46779999999999999</v>
      </c>
      <c r="CJ3">
        <v>0.4516</v>
      </c>
      <c r="CK3">
        <v>0.43430000000000002</v>
      </c>
      <c r="CL3">
        <v>0.4158</v>
      </c>
      <c r="CM3">
        <v>0.39610000000000001</v>
      </c>
      <c r="CN3">
        <v>0.37519999999999998</v>
      </c>
      <c r="CO3">
        <v>0.35320000000000001</v>
      </c>
      <c r="CP3">
        <v>0.32990000000000003</v>
      </c>
      <c r="CQ3">
        <v>0.30549999999999999</v>
      </c>
      <c r="CR3">
        <v>0.27989999999999998</v>
      </c>
      <c r="CS3">
        <v>0.25319999999999998</v>
      </c>
      <c r="CT3">
        <v>0.22520000000000001</v>
      </c>
      <c r="CU3">
        <v>0.1961</v>
      </c>
      <c r="CV3">
        <v>0.1658</v>
      </c>
      <c r="CW3">
        <v>0.1343</v>
      </c>
      <c r="CX3">
        <v>0.1016</v>
      </c>
      <c r="CY3">
        <v>6.7699999999999996E-2</v>
      </c>
    </row>
    <row r="4" spans="1:103" x14ac:dyDescent="0.15">
      <c r="A4" t="s">
        <v>34</v>
      </c>
      <c r="B4" s="10" t="str">
        <f>MID(A4,2,100)</f>
        <v>2km</v>
      </c>
      <c r="C4">
        <v>0</v>
      </c>
      <c r="D4">
        <v>2</v>
      </c>
      <c r="E4">
        <v>321.5</v>
      </c>
      <c r="F4" s="24">
        <f t="shared" si="1"/>
        <v>3.7210648148148233E-3</v>
      </c>
      <c r="G4">
        <v>0.72499999999999998</v>
      </c>
      <c r="H4">
        <v>0.75790000000000002</v>
      </c>
      <c r="I4">
        <v>0.78859999999999997</v>
      </c>
      <c r="J4">
        <v>0.81710000000000005</v>
      </c>
      <c r="K4">
        <v>0.84340000000000004</v>
      </c>
      <c r="L4">
        <v>0.86750000000000005</v>
      </c>
      <c r="M4">
        <v>0.88939999999999997</v>
      </c>
      <c r="N4">
        <v>0.90910000000000002</v>
      </c>
      <c r="O4">
        <v>0.92659999999999998</v>
      </c>
      <c r="P4">
        <v>0.94189999999999996</v>
      </c>
      <c r="Q4">
        <v>0.95499999999999996</v>
      </c>
      <c r="R4">
        <v>0.96699999999999997</v>
      </c>
      <c r="S4">
        <v>0.97899999999999998</v>
      </c>
      <c r="T4">
        <v>0.98929999999999996</v>
      </c>
      <c r="U4">
        <v>0.99609999999999999</v>
      </c>
      <c r="V4">
        <v>0.99960000000000004</v>
      </c>
      <c r="W4">
        <v>1</v>
      </c>
      <c r="X4">
        <v>1</v>
      </c>
      <c r="Y4">
        <v>1</v>
      </c>
      <c r="Z4">
        <v>1</v>
      </c>
      <c r="AA4">
        <v>1</v>
      </c>
      <c r="AB4">
        <v>1</v>
      </c>
      <c r="AC4">
        <v>1</v>
      </c>
      <c r="AD4">
        <v>1</v>
      </c>
      <c r="AE4">
        <v>0.99990000000000001</v>
      </c>
      <c r="AF4">
        <v>0.99909999999999999</v>
      </c>
      <c r="AG4">
        <v>0.99760000000000004</v>
      </c>
      <c r="AH4">
        <v>0.99529999999999996</v>
      </c>
      <c r="AI4">
        <v>0.99229999999999996</v>
      </c>
      <c r="AJ4">
        <v>0.98850000000000005</v>
      </c>
      <c r="AK4">
        <v>0.98399999999999999</v>
      </c>
      <c r="AL4">
        <v>0.97870000000000001</v>
      </c>
      <c r="AM4">
        <v>0.97270000000000001</v>
      </c>
      <c r="AN4">
        <v>0.96589999999999998</v>
      </c>
      <c r="AO4">
        <v>0.95840000000000003</v>
      </c>
      <c r="AP4">
        <v>0.95009999999999994</v>
      </c>
      <c r="AQ4">
        <v>0.94110000000000005</v>
      </c>
      <c r="AR4">
        <v>0.93130000000000002</v>
      </c>
      <c r="AS4">
        <v>0.92079999999999995</v>
      </c>
      <c r="AT4">
        <v>0.91</v>
      </c>
      <c r="AU4">
        <v>0.8992</v>
      </c>
      <c r="AV4">
        <v>0.88849999999999996</v>
      </c>
      <c r="AW4">
        <v>0.87770000000000004</v>
      </c>
      <c r="AX4">
        <v>0.86699999999999999</v>
      </c>
      <c r="AY4">
        <v>0.85619999999999996</v>
      </c>
      <c r="AZ4">
        <v>0.84540000000000004</v>
      </c>
      <c r="BA4">
        <v>0.8347</v>
      </c>
      <c r="BB4">
        <v>0.82389999999999997</v>
      </c>
      <c r="BC4">
        <v>0.81320000000000003</v>
      </c>
      <c r="BD4">
        <v>0.8024</v>
      </c>
      <c r="BE4">
        <v>0.79159999999999997</v>
      </c>
      <c r="BF4">
        <v>0.78090000000000004</v>
      </c>
      <c r="BG4">
        <v>0.77010000000000001</v>
      </c>
      <c r="BH4">
        <v>0.75939999999999996</v>
      </c>
      <c r="BI4">
        <v>0.74860000000000004</v>
      </c>
      <c r="BJ4">
        <v>0.73780000000000001</v>
      </c>
      <c r="BK4">
        <v>0.72709999999999997</v>
      </c>
      <c r="BL4">
        <v>0.71630000000000005</v>
      </c>
      <c r="BM4">
        <v>0.7056</v>
      </c>
      <c r="BN4">
        <v>0.69479999999999997</v>
      </c>
      <c r="BO4">
        <v>0.68400000000000005</v>
      </c>
      <c r="BP4">
        <v>0.67330000000000001</v>
      </c>
      <c r="BQ4" s="11">
        <f t="shared" si="2"/>
        <v>3.7210648148148233E-3</v>
      </c>
      <c r="BR4">
        <v>0.66249999999999998</v>
      </c>
      <c r="BS4">
        <v>0.65180000000000005</v>
      </c>
      <c r="BT4">
        <v>0.64100000000000001</v>
      </c>
      <c r="BU4">
        <v>0.63019999999999998</v>
      </c>
      <c r="BV4">
        <v>0.61950000000000005</v>
      </c>
      <c r="BW4">
        <v>0.60870000000000002</v>
      </c>
      <c r="BX4">
        <v>0.59799999999999998</v>
      </c>
      <c r="BY4">
        <v>0.58720000000000006</v>
      </c>
      <c r="BZ4">
        <v>0.57640000000000002</v>
      </c>
      <c r="CA4">
        <v>0.56569999999999998</v>
      </c>
      <c r="CB4">
        <v>0.55489999999999995</v>
      </c>
      <c r="CC4">
        <v>0.54420000000000002</v>
      </c>
      <c r="CD4">
        <v>0.53339999999999999</v>
      </c>
      <c r="CE4">
        <v>0.52249999999999996</v>
      </c>
      <c r="CF4">
        <v>0.51060000000000005</v>
      </c>
      <c r="CG4">
        <v>0.49759999999999999</v>
      </c>
      <c r="CH4">
        <v>0.4834</v>
      </c>
      <c r="CI4">
        <v>0.46820000000000001</v>
      </c>
      <c r="CJ4">
        <v>0.45169999999999999</v>
      </c>
      <c r="CK4">
        <v>0.43409999999999999</v>
      </c>
      <c r="CL4">
        <v>0.41539999999999999</v>
      </c>
      <c r="CM4">
        <v>0.39560000000000001</v>
      </c>
      <c r="CN4">
        <v>0.37459999999999999</v>
      </c>
      <c r="CO4">
        <v>0.35239999999999999</v>
      </c>
      <c r="CP4">
        <v>0.32919999999999999</v>
      </c>
      <c r="CQ4">
        <v>0.30470000000000003</v>
      </c>
      <c r="CR4">
        <v>0.2792</v>
      </c>
      <c r="CS4">
        <v>0.2525</v>
      </c>
      <c r="CT4">
        <v>0.22459999999999999</v>
      </c>
      <c r="CU4">
        <v>0.19570000000000001</v>
      </c>
      <c r="CV4">
        <v>0.16550000000000001</v>
      </c>
      <c r="CW4">
        <v>0.1343</v>
      </c>
      <c r="CX4">
        <v>0.1019</v>
      </c>
      <c r="CY4">
        <v>6.8400000000000002E-2</v>
      </c>
    </row>
    <row r="5" spans="1:103" x14ac:dyDescent="0.15">
      <c r="A5" t="s">
        <v>35</v>
      </c>
      <c r="B5" s="10" t="str">
        <f>MID(A5,2,100)</f>
        <v>3km</v>
      </c>
      <c r="C5">
        <v>0</v>
      </c>
      <c r="D5">
        <v>3</v>
      </c>
      <c r="E5">
        <v>501.42</v>
      </c>
      <c r="F5" s="24">
        <f t="shared" si="1"/>
        <v>5.8034722222222359E-3</v>
      </c>
      <c r="G5">
        <v>0.72499999999999998</v>
      </c>
      <c r="H5">
        <v>0.75790000000000002</v>
      </c>
      <c r="I5">
        <v>0.78859999999999997</v>
      </c>
      <c r="J5">
        <v>0.81710000000000005</v>
      </c>
      <c r="K5">
        <v>0.84340000000000004</v>
      </c>
      <c r="L5">
        <v>0.86750000000000005</v>
      </c>
      <c r="M5">
        <v>0.88939999999999997</v>
      </c>
      <c r="N5">
        <v>0.90910000000000002</v>
      </c>
      <c r="O5">
        <v>0.92659999999999998</v>
      </c>
      <c r="P5">
        <v>0.94189999999999996</v>
      </c>
      <c r="Q5">
        <v>0.95499999999999996</v>
      </c>
      <c r="R5">
        <v>0.96699999999999997</v>
      </c>
      <c r="S5">
        <v>0.97899999999999998</v>
      </c>
      <c r="T5">
        <v>0.98929999999999996</v>
      </c>
      <c r="U5">
        <v>0.99609999999999999</v>
      </c>
      <c r="V5">
        <v>0.99960000000000004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>
        <v>0.99939999999999996</v>
      </c>
      <c r="AG5">
        <v>0.99809999999999999</v>
      </c>
      <c r="AH5">
        <v>0.99619999999999997</v>
      </c>
      <c r="AI5">
        <v>0.99350000000000005</v>
      </c>
      <c r="AJ5">
        <v>0.99019999999999997</v>
      </c>
      <c r="AK5">
        <v>0.98609999999999998</v>
      </c>
      <c r="AL5">
        <v>0.98129999999999995</v>
      </c>
      <c r="AM5">
        <v>0.97589999999999999</v>
      </c>
      <c r="AN5">
        <v>0.96970000000000001</v>
      </c>
      <c r="AO5">
        <v>0.96279999999999999</v>
      </c>
      <c r="AP5">
        <v>0.95530000000000004</v>
      </c>
      <c r="AQ5">
        <v>0.94699999999999995</v>
      </c>
      <c r="AR5">
        <v>0.93799999999999994</v>
      </c>
      <c r="AS5">
        <v>0.92830000000000001</v>
      </c>
      <c r="AT5">
        <v>0.91800000000000004</v>
      </c>
      <c r="AU5">
        <v>0.90710000000000002</v>
      </c>
      <c r="AV5">
        <v>0.8962</v>
      </c>
      <c r="AW5">
        <v>0.88539999999999996</v>
      </c>
      <c r="AX5">
        <v>0.87450000000000006</v>
      </c>
      <c r="AY5">
        <v>0.86360000000000003</v>
      </c>
      <c r="AZ5">
        <v>0.85270000000000001</v>
      </c>
      <c r="BA5">
        <v>0.84189999999999998</v>
      </c>
      <c r="BB5">
        <v>0.83099999999999996</v>
      </c>
      <c r="BC5">
        <v>0.82010000000000005</v>
      </c>
      <c r="BD5">
        <v>0.80920000000000003</v>
      </c>
      <c r="BE5">
        <v>0.7984</v>
      </c>
      <c r="BF5">
        <v>0.78749999999999998</v>
      </c>
      <c r="BG5">
        <v>0.77659999999999996</v>
      </c>
      <c r="BH5">
        <v>0.76570000000000005</v>
      </c>
      <c r="BI5">
        <v>0.75490000000000002</v>
      </c>
      <c r="BJ5">
        <v>0.74399999999999999</v>
      </c>
      <c r="BK5">
        <v>0.73309999999999997</v>
      </c>
      <c r="BL5">
        <v>0.72219999999999995</v>
      </c>
      <c r="BM5">
        <v>0.71140000000000003</v>
      </c>
      <c r="BN5">
        <v>0.70050000000000001</v>
      </c>
      <c r="BO5">
        <v>0.68959999999999999</v>
      </c>
      <c r="BP5">
        <v>0.67869999999999997</v>
      </c>
      <c r="BQ5" s="11">
        <f t="shared" si="2"/>
        <v>5.8034722222222359E-3</v>
      </c>
      <c r="BR5">
        <v>0.66779999999999995</v>
      </c>
      <c r="BS5">
        <v>0.65700000000000003</v>
      </c>
      <c r="BT5">
        <v>0.64610000000000001</v>
      </c>
      <c r="BU5">
        <v>0.63519999999999999</v>
      </c>
      <c r="BV5">
        <v>0.62429999999999997</v>
      </c>
      <c r="BW5">
        <v>0.61350000000000005</v>
      </c>
      <c r="BX5">
        <v>0.60260000000000002</v>
      </c>
      <c r="BY5">
        <v>0.5917</v>
      </c>
      <c r="BZ5">
        <v>0.58079999999999998</v>
      </c>
      <c r="CA5">
        <v>0.56999999999999995</v>
      </c>
      <c r="CB5">
        <v>0.55910000000000004</v>
      </c>
      <c r="CC5">
        <v>0.54820000000000002</v>
      </c>
      <c r="CD5">
        <v>0.5373</v>
      </c>
      <c r="CE5">
        <v>0.52569999999999995</v>
      </c>
      <c r="CF5">
        <v>0.5131</v>
      </c>
      <c r="CG5">
        <v>0.49930000000000002</v>
      </c>
      <c r="CH5">
        <v>0.48449999999999999</v>
      </c>
      <c r="CI5">
        <v>0.46860000000000002</v>
      </c>
      <c r="CJ5">
        <v>0.45169999999999999</v>
      </c>
      <c r="CK5">
        <v>0.43359999999999999</v>
      </c>
      <c r="CL5">
        <v>0.41449999999999998</v>
      </c>
      <c r="CM5">
        <v>0.39419999999999999</v>
      </c>
      <c r="CN5">
        <v>0.37290000000000001</v>
      </c>
      <c r="CO5">
        <v>0.35060000000000002</v>
      </c>
      <c r="CP5">
        <v>0.3271</v>
      </c>
      <c r="CQ5">
        <v>0.30259999999999998</v>
      </c>
      <c r="CR5">
        <v>0.27700000000000002</v>
      </c>
      <c r="CS5">
        <v>0.25030000000000002</v>
      </c>
      <c r="CT5">
        <v>0.2225</v>
      </c>
      <c r="CU5">
        <v>0.19359999999999999</v>
      </c>
      <c r="CV5">
        <v>0.16370000000000001</v>
      </c>
      <c r="CW5">
        <v>0.13270000000000001</v>
      </c>
      <c r="CX5">
        <v>0.10059999999999999</v>
      </c>
      <c r="CY5">
        <v>6.7400000000000002E-2</v>
      </c>
    </row>
    <row r="6" spans="1:103" x14ac:dyDescent="0.15">
      <c r="A6" t="s">
        <v>36</v>
      </c>
      <c r="B6" s="10" t="str">
        <f>MID(A6,2,100)</f>
        <v>2Mile</v>
      </c>
      <c r="C6">
        <v>0</v>
      </c>
      <c r="D6">
        <f>2*mile</f>
        <v>3.2186880000000002</v>
      </c>
      <c r="E6">
        <v>541.5</v>
      </c>
      <c r="F6" s="24">
        <f t="shared" si="1"/>
        <v>6.2673611111111254E-3</v>
      </c>
      <c r="G6">
        <v>0.72499999999999998</v>
      </c>
      <c r="H6">
        <v>0.75790000000000002</v>
      </c>
      <c r="I6">
        <v>0.78859999999999997</v>
      </c>
      <c r="J6">
        <v>0.81710000000000005</v>
      </c>
      <c r="K6">
        <v>0.84340000000000004</v>
      </c>
      <c r="L6">
        <v>0.86750000000000005</v>
      </c>
      <c r="M6">
        <v>0.88939999999999997</v>
      </c>
      <c r="N6">
        <v>0.90910000000000002</v>
      </c>
      <c r="O6">
        <v>0.92659999999999998</v>
      </c>
      <c r="P6">
        <v>0.94189999999999996</v>
      </c>
      <c r="Q6">
        <v>0.95499999999999996</v>
      </c>
      <c r="R6">
        <v>0.96699999999999997</v>
      </c>
      <c r="S6">
        <v>0.97899999999999998</v>
      </c>
      <c r="T6">
        <v>0.98929999999999996</v>
      </c>
      <c r="U6">
        <v>0.99609999999999999</v>
      </c>
      <c r="V6">
        <v>0.99960000000000004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C6">
        <v>1</v>
      </c>
      <c r="AD6">
        <v>1</v>
      </c>
      <c r="AE6">
        <v>1</v>
      </c>
      <c r="AF6">
        <v>0.99939999999999996</v>
      </c>
      <c r="AG6">
        <v>0.99819999999999998</v>
      </c>
      <c r="AH6">
        <v>0.99629999999999996</v>
      </c>
      <c r="AI6">
        <v>0.99370000000000003</v>
      </c>
      <c r="AJ6">
        <v>0.99039999999999995</v>
      </c>
      <c r="AK6">
        <v>0.98640000000000005</v>
      </c>
      <c r="AL6">
        <v>0.98170000000000002</v>
      </c>
      <c r="AM6">
        <v>0.97640000000000005</v>
      </c>
      <c r="AN6">
        <v>0.97030000000000005</v>
      </c>
      <c r="AO6">
        <v>0.96350000000000002</v>
      </c>
      <c r="AP6">
        <v>0.95609999999999995</v>
      </c>
      <c r="AQ6">
        <v>0.94789999999999996</v>
      </c>
      <c r="AR6">
        <v>0.93910000000000005</v>
      </c>
      <c r="AS6">
        <v>0.92949999999999999</v>
      </c>
      <c r="AT6">
        <v>0.91930000000000001</v>
      </c>
      <c r="AU6">
        <v>0.90849999999999997</v>
      </c>
      <c r="AV6">
        <v>0.89759999999999995</v>
      </c>
      <c r="AW6">
        <v>0.88670000000000004</v>
      </c>
      <c r="AX6">
        <v>0.87580000000000002</v>
      </c>
      <c r="AY6">
        <v>0.8649</v>
      </c>
      <c r="AZ6">
        <v>0.85399999999999998</v>
      </c>
      <c r="BA6">
        <v>0.84309999999999996</v>
      </c>
      <c r="BB6">
        <v>0.83220000000000005</v>
      </c>
      <c r="BC6">
        <v>0.82130000000000003</v>
      </c>
      <c r="BD6">
        <v>0.81040000000000001</v>
      </c>
      <c r="BE6">
        <v>0.79949999999999999</v>
      </c>
      <c r="BF6">
        <v>0.78859999999999997</v>
      </c>
      <c r="BG6">
        <v>0.77769999999999995</v>
      </c>
      <c r="BH6">
        <v>0.76680000000000004</v>
      </c>
      <c r="BI6">
        <v>0.75590000000000002</v>
      </c>
      <c r="BJ6">
        <v>0.745</v>
      </c>
      <c r="BK6">
        <v>0.73409999999999997</v>
      </c>
      <c r="BL6">
        <v>0.72319999999999995</v>
      </c>
      <c r="BM6">
        <v>0.71230000000000004</v>
      </c>
      <c r="BN6">
        <v>0.70140000000000002</v>
      </c>
      <c r="BO6">
        <v>0.69059999999999999</v>
      </c>
      <c r="BP6">
        <v>0.67969999999999997</v>
      </c>
      <c r="BQ6" s="11">
        <f t="shared" si="2"/>
        <v>6.2673611111111254E-3</v>
      </c>
      <c r="BR6">
        <v>0.66879999999999995</v>
      </c>
      <c r="BS6">
        <v>0.65790000000000004</v>
      </c>
      <c r="BT6">
        <v>0.64700000000000002</v>
      </c>
      <c r="BU6">
        <v>0.6361</v>
      </c>
      <c r="BV6">
        <v>0.62519999999999998</v>
      </c>
      <c r="BW6">
        <v>0.61429999999999996</v>
      </c>
      <c r="BX6">
        <v>0.60340000000000005</v>
      </c>
      <c r="BY6">
        <v>0.59250000000000003</v>
      </c>
      <c r="BZ6">
        <v>0.58160000000000001</v>
      </c>
      <c r="CA6">
        <v>0.57069999999999999</v>
      </c>
      <c r="CB6">
        <v>0.55979999999999996</v>
      </c>
      <c r="CC6">
        <v>0.54890000000000005</v>
      </c>
      <c r="CD6">
        <v>0.53800000000000003</v>
      </c>
      <c r="CE6">
        <v>0.52629999999999999</v>
      </c>
      <c r="CF6">
        <v>0.51349999999999996</v>
      </c>
      <c r="CG6">
        <v>0.49969999999999998</v>
      </c>
      <c r="CH6">
        <v>0.48480000000000001</v>
      </c>
      <c r="CI6">
        <v>0.46879999999999999</v>
      </c>
      <c r="CJ6">
        <v>0.45179999999999998</v>
      </c>
      <c r="CK6">
        <v>0.43369999999999997</v>
      </c>
      <c r="CL6">
        <v>0.41460000000000002</v>
      </c>
      <c r="CM6">
        <v>0.39439999999999997</v>
      </c>
      <c r="CN6">
        <v>0.37309999999999999</v>
      </c>
      <c r="CO6">
        <v>0.3508</v>
      </c>
      <c r="CP6">
        <v>0.32750000000000001</v>
      </c>
      <c r="CQ6">
        <v>0.30299999999999999</v>
      </c>
      <c r="CR6">
        <v>0.27750000000000002</v>
      </c>
      <c r="CS6">
        <v>0.251</v>
      </c>
      <c r="CT6">
        <v>0.22339999999999999</v>
      </c>
      <c r="CU6">
        <v>0.19470000000000001</v>
      </c>
      <c r="CV6">
        <v>0.16500000000000001</v>
      </c>
      <c r="CW6">
        <v>0.13420000000000001</v>
      </c>
      <c r="CX6">
        <v>0.1023</v>
      </c>
      <c r="CY6">
        <v>6.9400000000000003E-2</v>
      </c>
    </row>
    <row r="7" spans="1:103" x14ac:dyDescent="0.15">
      <c r="A7" t="s">
        <v>37</v>
      </c>
      <c r="B7" s="10" t="str">
        <f>MID(A7,2,100)</f>
        <v>4km</v>
      </c>
      <c r="C7">
        <v>0</v>
      </c>
      <c r="D7">
        <v>4</v>
      </c>
      <c r="E7">
        <v>683</v>
      </c>
      <c r="F7" s="24">
        <f t="shared" si="1"/>
        <v>7.9050925925926111E-3</v>
      </c>
      <c r="G7">
        <v>0.72499999999999998</v>
      </c>
      <c r="H7">
        <v>0.75790000000000002</v>
      </c>
      <c r="I7">
        <v>0.78859999999999997</v>
      </c>
      <c r="J7">
        <v>0.81710000000000005</v>
      </c>
      <c r="K7">
        <v>0.84340000000000004</v>
      </c>
      <c r="L7">
        <v>0.86750000000000005</v>
      </c>
      <c r="M7">
        <v>0.88939999999999997</v>
      </c>
      <c r="N7">
        <v>0.90910000000000002</v>
      </c>
      <c r="O7">
        <v>0.92659999999999998</v>
      </c>
      <c r="P7">
        <v>0.94189999999999996</v>
      </c>
      <c r="Q7">
        <v>0.95499999999999996</v>
      </c>
      <c r="R7">
        <v>0.96699999999999997</v>
      </c>
      <c r="S7">
        <v>0.97899999999999998</v>
      </c>
      <c r="T7">
        <v>0.98929999999999996</v>
      </c>
      <c r="U7">
        <v>0.99609999999999999</v>
      </c>
      <c r="V7">
        <v>0.99960000000000004</v>
      </c>
      <c r="W7">
        <v>1</v>
      </c>
      <c r="X7">
        <v>1</v>
      </c>
      <c r="Y7">
        <v>1</v>
      </c>
      <c r="Z7">
        <v>1</v>
      </c>
      <c r="AA7">
        <v>1</v>
      </c>
      <c r="AB7">
        <v>1</v>
      </c>
      <c r="AC7">
        <v>1</v>
      </c>
      <c r="AD7">
        <v>1</v>
      </c>
      <c r="AE7">
        <v>1</v>
      </c>
      <c r="AF7">
        <v>0.99960000000000004</v>
      </c>
      <c r="AG7">
        <v>0.99850000000000005</v>
      </c>
      <c r="AH7">
        <v>0.99670000000000003</v>
      </c>
      <c r="AI7">
        <v>0.99429999999999996</v>
      </c>
      <c r="AJ7">
        <v>0.99119999999999997</v>
      </c>
      <c r="AK7">
        <v>0.98740000000000006</v>
      </c>
      <c r="AL7">
        <v>0.98299999999999998</v>
      </c>
      <c r="AM7">
        <v>0.97789999999999999</v>
      </c>
      <c r="AN7">
        <v>0.97209999999999996</v>
      </c>
      <c r="AO7">
        <v>0.96560000000000001</v>
      </c>
      <c r="AP7">
        <v>0.95850000000000002</v>
      </c>
      <c r="AQ7">
        <v>0.95069999999999999</v>
      </c>
      <c r="AR7">
        <v>0.94220000000000004</v>
      </c>
      <c r="AS7">
        <v>0.93310000000000004</v>
      </c>
      <c r="AT7">
        <v>0.92330000000000001</v>
      </c>
      <c r="AU7">
        <v>0.91279999999999994</v>
      </c>
      <c r="AV7">
        <v>0.90190000000000003</v>
      </c>
      <c r="AW7">
        <v>0.89090000000000003</v>
      </c>
      <c r="AX7">
        <v>0.88</v>
      </c>
      <c r="AY7">
        <v>0.86899999999999999</v>
      </c>
      <c r="AZ7">
        <v>0.85809999999999997</v>
      </c>
      <c r="BA7">
        <v>0.84709999999999996</v>
      </c>
      <c r="BB7">
        <v>0.83609999999999995</v>
      </c>
      <c r="BC7">
        <v>0.82520000000000004</v>
      </c>
      <c r="BD7">
        <v>0.81420000000000003</v>
      </c>
      <c r="BE7">
        <v>0.80330000000000001</v>
      </c>
      <c r="BF7">
        <v>0.7923</v>
      </c>
      <c r="BG7">
        <v>0.78139999999999998</v>
      </c>
      <c r="BH7">
        <v>0.77039999999999997</v>
      </c>
      <c r="BI7">
        <v>0.75939999999999996</v>
      </c>
      <c r="BJ7">
        <v>0.74850000000000005</v>
      </c>
      <c r="BK7">
        <v>0.73750000000000004</v>
      </c>
      <c r="BL7">
        <v>0.72660000000000002</v>
      </c>
      <c r="BM7">
        <v>0.71560000000000001</v>
      </c>
      <c r="BN7">
        <v>0.70469999999999999</v>
      </c>
      <c r="BO7">
        <v>0.69369999999999998</v>
      </c>
      <c r="BP7">
        <v>0.68269999999999997</v>
      </c>
      <c r="BQ7" s="11">
        <f t="shared" si="2"/>
        <v>7.9050925925926111E-3</v>
      </c>
      <c r="BR7">
        <v>0.67179999999999995</v>
      </c>
      <c r="BS7">
        <v>0.66080000000000005</v>
      </c>
      <c r="BT7">
        <v>0.64990000000000003</v>
      </c>
      <c r="BU7">
        <v>0.63890000000000002</v>
      </c>
      <c r="BV7">
        <v>0.628</v>
      </c>
      <c r="BW7">
        <v>0.61699999999999999</v>
      </c>
      <c r="BX7">
        <v>0.60599999999999998</v>
      </c>
      <c r="BY7">
        <v>0.59509999999999996</v>
      </c>
      <c r="BZ7">
        <v>0.58409999999999995</v>
      </c>
      <c r="CA7">
        <v>0.57320000000000004</v>
      </c>
      <c r="CB7">
        <v>0.56220000000000003</v>
      </c>
      <c r="CC7">
        <v>0.55130000000000001</v>
      </c>
      <c r="CD7">
        <v>0.54010000000000002</v>
      </c>
      <c r="CE7">
        <v>0.52800000000000002</v>
      </c>
      <c r="CF7">
        <v>0.51490000000000002</v>
      </c>
      <c r="CG7">
        <v>0.50070000000000003</v>
      </c>
      <c r="CH7">
        <v>0.48549999999999999</v>
      </c>
      <c r="CI7">
        <v>0.46929999999999999</v>
      </c>
      <c r="CJ7">
        <v>0.4521</v>
      </c>
      <c r="CK7">
        <v>0.43390000000000001</v>
      </c>
      <c r="CL7">
        <v>0.41470000000000001</v>
      </c>
      <c r="CM7">
        <v>0.39439999999999997</v>
      </c>
      <c r="CN7">
        <v>0.37309999999999999</v>
      </c>
      <c r="CO7">
        <v>0.3508</v>
      </c>
      <c r="CP7">
        <v>0.32750000000000001</v>
      </c>
      <c r="CQ7">
        <v>0.30309999999999998</v>
      </c>
      <c r="CR7">
        <v>0.2777</v>
      </c>
      <c r="CS7">
        <v>0.25140000000000001</v>
      </c>
      <c r="CT7">
        <v>0.22389999999999999</v>
      </c>
      <c r="CU7">
        <v>0.19550000000000001</v>
      </c>
      <c r="CV7">
        <v>0.1661</v>
      </c>
      <c r="CW7">
        <v>0.1356</v>
      </c>
      <c r="CX7">
        <v>0.1041</v>
      </c>
      <c r="CY7">
        <v>7.1599999999999997E-2</v>
      </c>
    </row>
    <row r="8" spans="1:103" x14ac:dyDescent="0.15">
      <c r="A8" t="s">
        <v>38</v>
      </c>
      <c r="B8" s="10" t="str">
        <f>MID(A8,2,100)</f>
        <v>3Mile</v>
      </c>
      <c r="C8">
        <v>0</v>
      </c>
      <c r="D8">
        <f>3*mile</f>
        <v>4.8280320000000003</v>
      </c>
      <c r="E8">
        <v>833</v>
      </c>
      <c r="F8" s="24">
        <f t="shared" si="1"/>
        <v>9.6412037037037265E-3</v>
      </c>
      <c r="G8">
        <v>0.72499999999999998</v>
      </c>
      <c r="H8">
        <v>0.75790000000000002</v>
      </c>
      <c r="I8">
        <v>0.78859999999999997</v>
      </c>
      <c r="J8">
        <v>0.81710000000000005</v>
      </c>
      <c r="K8">
        <v>0.84340000000000004</v>
      </c>
      <c r="L8">
        <v>0.86750000000000005</v>
      </c>
      <c r="M8">
        <v>0.88939999999999997</v>
      </c>
      <c r="N8">
        <v>0.90910000000000002</v>
      </c>
      <c r="O8">
        <v>0.92659999999999998</v>
      </c>
      <c r="P8">
        <v>0.94189999999999996</v>
      </c>
      <c r="Q8">
        <v>0.95499999999999996</v>
      </c>
      <c r="R8">
        <v>0.96699999999999997</v>
      </c>
      <c r="S8">
        <v>0.97899999999999998</v>
      </c>
      <c r="T8">
        <v>0.98929999999999996</v>
      </c>
      <c r="U8">
        <v>0.99609999999999999</v>
      </c>
      <c r="V8">
        <v>0.99960000000000004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>
        <v>1</v>
      </c>
      <c r="AF8">
        <v>0.99970000000000003</v>
      </c>
      <c r="AG8">
        <v>0.99870000000000003</v>
      </c>
      <c r="AH8">
        <v>0.997</v>
      </c>
      <c r="AI8">
        <v>0.99470000000000003</v>
      </c>
      <c r="AJ8">
        <v>0.99180000000000001</v>
      </c>
      <c r="AK8">
        <v>0.98819999999999997</v>
      </c>
      <c r="AL8">
        <v>0.9839</v>
      </c>
      <c r="AM8">
        <v>0.97899999999999998</v>
      </c>
      <c r="AN8">
        <v>0.97350000000000003</v>
      </c>
      <c r="AO8">
        <v>0.96730000000000005</v>
      </c>
      <c r="AP8">
        <v>0.96040000000000003</v>
      </c>
      <c r="AQ8">
        <v>0.95289999999999997</v>
      </c>
      <c r="AR8">
        <v>0.94479999999999997</v>
      </c>
      <c r="AS8">
        <v>0.93600000000000005</v>
      </c>
      <c r="AT8">
        <v>0.92649999999999999</v>
      </c>
      <c r="AU8">
        <v>0.91639999999999999</v>
      </c>
      <c r="AV8">
        <v>0.90559999999999996</v>
      </c>
      <c r="AW8">
        <v>0.89459999999999995</v>
      </c>
      <c r="AX8">
        <v>0.88360000000000005</v>
      </c>
      <c r="AY8">
        <v>0.87260000000000004</v>
      </c>
      <c r="AZ8">
        <v>0.86160000000000003</v>
      </c>
      <c r="BA8">
        <v>0.85060000000000002</v>
      </c>
      <c r="BB8">
        <v>0.83960000000000001</v>
      </c>
      <c r="BC8">
        <v>0.8286</v>
      </c>
      <c r="BD8">
        <v>0.81759999999999999</v>
      </c>
      <c r="BE8">
        <v>0.80659999999999998</v>
      </c>
      <c r="BF8">
        <v>0.79549999999999998</v>
      </c>
      <c r="BG8">
        <v>0.78449999999999998</v>
      </c>
      <c r="BH8">
        <v>0.77349999999999997</v>
      </c>
      <c r="BI8">
        <v>0.76249999999999996</v>
      </c>
      <c r="BJ8">
        <v>0.75149999999999995</v>
      </c>
      <c r="BK8">
        <v>0.74050000000000005</v>
      </c>
      <c r="BL8">
        <v>0.72950000000000004</v>
      </c>
      <c r="BM8">
        <v>0.71850000000000003</v>
      </c>
      <c r="BN8">
        <v>0.70750000000000002</v>
      </c>
      <c r="BO8">
        <v>0.69650000000000001</v>
      </c>
      <c r="BP8">
        <v>0.68540000000000001</v>
      </c>
      <c r="BQ8" s="11">
        <f t="shared" si="2"/>
        <v>9.6412037037037265E-3</v>
      </c>
      <c r="BR8">
        <v>0.6744</v>
      </c>
      <c r="BS8">
        <v>0.66339999999999999</v>
      </c>
      <c r="BT8">
        <v>0.65239999999999998</v>
      </c>
      <c r="BU8">
        <v>0.64139999999999997</v>
      </c>
      <c r="BV8">
        <v>0.63039999999999996</v>
      </c>
      <c r="BW8">
        <v>0.61939999999999995</v>
      </c>
      <c r="BX8">
        <v>0.60840000000000005</v>
      </c>
      <c r="BY8">
        <v>0.59740000000000004</v>
      </c>
      <c r="BZ8">
        <v>0.58640000000000003</v>
      </c>
      <c r="CA8">
        <v>0.57530000000000003</v>
      </c>
      <c r="CB8">
        <v>0.56430000000000002</v>
      </c>
      <c r="CC8">
        <v>0.55330000000000001</v>
      </c>
      <c r="CD8">
        <v>0.54190000000000005</v>
      </c>
      <c r="CE8">
        <v>0.52939999999999998</v>
      </c>
      <c r="CF8">
        <v>0.51600000000000001</v>
      </c>
      <c r="CG8">
        <v>0.50149999999999995</v>
      </c>
      <c r="CH8">
        <v>0.48609999999999998</v>
      </c>
      <c r="CI8">
        <v>0.46960000000000002</v>
      </c>
      <c r="CJ8">
        <v>0.45219999999999999</v>
      </c>
      <c r="CK8">
        <v>0.43369999999999997</v>
      </c>
      <c r="CL8">
        <v>0.4143</v>
      </c>
      <c r="CM8">
        <v>0.39379999999999998</v>
      </c>
      <c r="CN8">
        <v>0.37240000000000001</v>
      </c>
      <c r="CO8">
        <v>0.34989999999999999</v>
      </c>
      <c r="CP8">
        <v>0.32650000000000001</v>
      </c>
      <c r="CQ8">
        <v>0.30199999999999999</v>
      </c>
      <c r="CR8">
        <v>0.27660000000000001</v>
      </c>
      <c r="CS8">
        <v>0.25009999999999999</v>
      </c>
      <c r="CT8">
        <v>0.22270000000000001</v>
      </c>
      <c r="CU8">
        <v>0.19420000000000001</v>
      </c>
      <c r="CV8">
        <v>0.1648</v>
      </c>
      <c r="CW8">
        <v>0.1343</v>
      </c>
      <c r="CX8">
        <v>0.10290000000000001</v>
      </c>
      <c r="CY8">
        <v>7.0400000000000004E-2</v>
      </c>
    </row>
    <row r="9" spans="1:103" x14ac:dyDescent="0.15">
      <c r="A9" t="s">
        <v>80</v>
      </c>
      <c r="B9" s="10" t="s">
        <v>58</v>
      </c>
      <c r="C9">
        <v>1</v>
      </c>
      <c r="D9">
        <v>5</v>
      </c>
      <c r="E9">
        <v>886</v>
      </c>
      <c r="F9" s="24">
        <f t="shared" si="1"/>
        <v>1.0254629629629653E-2</v>
      </c>
      <c r="G9">
        <v>0.70099999999999996</v>
      </c>
      <c r="H9">
        <v>0.73429999999999995</v>
      </c>
      <c r="I9">
        <v>0.76580000000000004</v>
      </c>
      <c r="J9">
        <v>0.7954</v>
      </c>
      <c r="K9">
        <v>0.82320000000000004</v>
      </c>
      <c r="L9">
        <v>0.84930000000000005</v>
      </c>
      <c r="M9">
        <v>0.87339999999999995</v>
      </c>
      <c r="N9">
        <v>0.89580000000000004</v>
      </c>
      <c r="O9">
        <v>0.91639999999999999</v>
      </c>
      <c r="P9">
        <v>0.93510000000000004</v>
      </c>
      <c r="Q9">
        <v>0.95199999999999996</v>
      </c>
      <c r="R9">
        <v>0.96799999999999997</v>
      </c>
      <c r="S9">
        <v>0.98399999999999999</v>
      </c>
      <c r="T9">
        <v>0.996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0.99980000000000002</v>
      </c>
      <c r="AH9">
        <v>0.999</v>
      </c>
      <c r="AI9">
        <v>0.99770000000000003</v>
      </c>
      <c r="AJ9">
        <v>0.99590000000000001</v>
      </c>
      <c r="AK9">
        <v>0.99350000000000005</v>
      </c>
      <c r="AL9">
        <v>0.99060000000000004</v>
      </c>
      <c r="AM9">
        <v>0.98709999999999998</v>
      </c>
      <c r="AN9">
        <v>0.98309999999999997</v>
      </c>
      <c r="AO9">
        <v>0.97850000000000004</v>
      </c>
      <c r="AP9">
        <v>0.97340000000000004</v>
      </c>
      <c r="AQ9">
        <v>0.96779999999999999</v>
      </c>
      <c r="AR9">
        <v>0.96160000000000001</v>
      </c>
      <c r="AS9">
        <v>0.95489999999999997</v>
      </c>
      <c r="AT9">
        <v>0.9476</v>
      </c>
      <c r="AU9">
        <v>0.93979999999999997</v>
      </c>
      <c r="AV9">
        <v>0.93140000000000001</v>
      </c>
      <c r="AW9">
        <v>0.92249999999999999</v>
      </c>
      <c r="AX9">
        <v>0.91310000000000002</v>
      </c>
      <c r="AY9">
        <v>0.90339999999999998</v>
      </c>
      <c r="AZ9">
        <v>0.89370000000000005</v>
      </c>
      <c r="BA9">
        <v>0.88400000000000001</v>
      </c>
      <c r="BB9">
        <v>0.87429999999999997</v>
      </c>
      <c r="BC9">
        <v>0.86450000000000005</v>
      </c>
      <c r="BD9">
        <v>0.8548</v>
      </c>
      <c r="BE9">
        <v>0.84509999999999996</v>
      </c>
      <c r="BF9">
        <v>0.83540000000000003</v>
      </c>
      <c r="BG9">
        <v>0.82569999999999999</v>
      </c>
      <c r="BH9">
        <v>0.81599999999999995</v>
      </c>
      <c r="BI9">
        <v>0.80630000000000002</v>
      </c>
      <c r="BJ9">
        <v>0.79659999999999997</v>
      </c>
      <c r="BK9">
        <v>0.78690000000000004</v>
      </c>
      <c r="BL9">
        <v>0.7772</v>
      </c>
      <c r="BM9">
        <v>0.76739999999999997</v>
      </c>
      <c r="BN9">
        <v>0.75770000000000004</v>
      </c>
      <c r="BO9">
        <v>0.748</v>
      </c>
      <c r="BP9">
        <v>0.73829999999999996</v>
      </c>
      <c r="BQ9" s="11">
        <f t="shared" si="2"/>
        <v>1.0254629629629653E-2</v>
      </c>
      <c r="BR9">
        <v>0.72860000000000003</v>
      </c>
      <c r="BS9">
        <v>0.71889999999999998</v>
      </c>
      <c r="BT9">
        <v>0.70920000000000005</v>
      </c>
      <c r="BU9">
        <v>0.69950000000000001</v>
      </c>
      <c r="BV9">
        <v>0.68979999999999997</v>
      </c>
      <c r="BW9">
        <v>0.68010000000000004</v>
      </c>
      <c r="BX9">
        <v>0.67030000000000001</v>
      </c>
      <c r="BY9">
        <v>0.66059999999999997</v>
      </c>
      <c r="BZ9">
        <v>0.65090000000000003</v>
      </c>
      <c r="CA9">
        <v>0.64119999999999999</v>
      </c>
      <c r="CB9">
        <v>0.63149999999999995</v>
      </c>
      <c r="CC9">
        <v>0.62180000000000002</v>
      </c>
      <c r="CD9">
        <v>0.61199999999999999</v>
      </c>
      <c r="CE9">
        <v>0.60129999999999995</v>
      </c>
      <c r="CF9">
        <v>0.5897</v>
      </c>
      <c r="CG9">
        <v>0.57720000000000005</v>
      </c>
      <c r="CH9">
        <v>0.56369999999999998</v>
      </c>
      <c r="CI9">
        <v>0.54930000000000001</v>
      </c>
      <c r="CJ9">
        <v>0.53400000000000003</v>
      </c>
      <c r="CK9">
        <v>0.51770000000000005</v>
      </c>
      <c r="CL9">
        <v>0.50039999999999996</v>
      </c>
      <c r="CM9">
        <v>0.48230000000000001</v>
      </c>
      <c r="CN9">
        <v>0.4632</v>
      </c>
      <c r="CO9">
        <v>0.44309999999999999</v>
      </c>
      <c r="CP9">
        <v>0.42209999999999998</v>
      </c>
      <c r="CQ9">
        <v>0.4002</v>
      </c>
      <c r="CR9">
        <v>0.37730000000000002</v>
      </c>
      <c r="CS9">
        <v>0.35349999999999998</v>
      </c>
      <c r="CT9">
        <v>0.32879999999999998</v>
      </c>
      <c r="CU9">
        <v>0.30309999999999998</v>
      </c>
      <c r="CV9">
        <v>0.27639999999999998</v>
      </c>
      <c r="CW9">
        <v>0.24890000000000001</v>
      </c>
      <c r="CX9">
        <v>0.22040000000000001</v>
      </c>
      <c r="CY9">
        <v>0.19089999999999999</v>
      </c>
    </row>
    <row r="10" spans="1:103" x14ac:dyDescent="0.15">
      <c r="A10" t="s">
        <v>39</v>
      </c>
      <c r="B10" s="10" t="str">
        <f>MID(A10,2,100)</f>
        <v>5km</v>
      </c>
      <c r="C10">
        <v>0</v>
      </c>
      <c r="D10">
        <v>5</v>
      </c>
      <c r="E10">
        <v>864.68</v>
      </c>
      <c r="F10" s="24">
        <f t="shared" si="1"/>
        <v>1.0007870370370393E-2</v>
      </c>
      <c r="G10">
        <v>0.72499999999999998</v>
      </c>
      <c r="H10">
        <v>0.75790000000000002</v>
      </c>
      <c r="I10">
        <v>0.78859999999999997</v>
      </c>
      <c r="J10">
        <v>0.81710000000000005</v>
      </c>
      <c r="K10">
        <v>0.84340000000000004</v>
      </c>
      <c r="L10">
        <v>0.86750000000000005</v>
      </c>
      <c r="M10">
        <v>0.88939999999999997</v>
      </c>
      <c r="N10">
        <v>0.90910000000000002</v>
      </c>
      <c r="O10">
        <v>0.92659999999999998</v>
      </c>
      <c r="P10">
        <v>0.94189999999999996</v>
      </c>
      <c r="Q10">
        <v>0.95499999999999996</v>
      </c>
      <c r="R10">
        <v>0.96699999999999997</v>
      </c>
      <c r="S10">
        <v>0.97899999999999998</v>
      </c>
      <c r="T10">
        <v>0.98929999999999996</v>
      </c>
      <c r="U10">
        <v>0.99609999999999999</v>
      </c>
      <c r="V10">
        <v>0.99960000000000004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>
        <v>1</v>
      </c>
      <c r="AF10">
        <v>0.99970000000000003</v>
      </c>
      <c r="AG10">
        <v>0.99870000000000003</v>
      </c>
      <c r="AH10">
        <v>0.99709999999999999</v>
      </c>
      <c r="AI10">
        <v>0.99480000000000002</v>
      </c>
      <c r="AJ10">
        <v>0.9919</v>
      </c>
      <c r="AK10">
        <v>0.98829999999999996</v>
      </c>
      <c r="AL10">
        <v>0.98409999999999997</v>
      </c>
      <c r="AM10">
        <v>0.97929999999999995</v>
      </c>
      <c r="AN10">
        <v>0.97370000000000001</v>
      </c>
      <c r="AO10">
        <v>0.96760000000000002</v>
      </c>
      <c r="AP10">
        <v>0.96079999999999999</v>
      </c>
      <c r="AQ10">
        <v>0.95330000000000004</v>
      </c>
      <c r="AR10">
        <v>0.94520000000000004</v>
      </c>
      <c r="AS10">
        <v>0.9365</v>
      </c>
      <c r="AT10">
        <v>0.92710000000000004</v>
      </c>
      <c r="AU10">
        <v>0.91700000000000004</v>
      </c>
      <c r="AV10">
        <v>0.90629999999999999</v>
      </c>
      <c r="AW10">
        <v>0.89529999999999998</v>
      </c>
      <c r="AX10">
        <v>0.88429999999999997</v>
      </c>
      <c r="AY10">
        <v>0.87329999999999997</v>
      </c>
      <c r="AZ10">
        <v>0.86229999999999996</v>
      </c>
      <c r="BA10">
        <v>0.85119999999999996</v>
      </c>
      <c r="BB10">
        <v>0.84019999999999995</v>
      </c>
      <c r="BC10">
        <v>0.82920000000000005</v>
      </c>
      <c r="BD10">
        <v>0.81820000000000004</v>
      </c>
      <c r="BE10">
        <v>0.80720000000000003</v>
      </c>
      <c r="BF10">
        <v>0.79610000000000003</v>
      </c>
      <c r="BG10">
        <v>0.78510000000000002</v>
      </c>
      <c r="BH10">
        <v>0.77410000000000001</v>
      </c>
      <c r="BI10">
        <v>0.7631</v>
      </c>
      <c r="BJ10">
        <v>0.75209999999999999</v>
      </c>
      <c r="BK10">
        <v>0.74099999999999999</v>
      </c>
      <c r="BL10">
        <v>0.73</v>
      </c>
      <c r="BM10">
        <v>0.71899999999999997</v>
      </c>
      <c r="BN10">
        <v>0.70799999999999996</v>
      </c>
      <c r="BO10">
        <v>0.69699999999999995</v>
      </c>
      <c r="BP10">
        <v>0.68589999999999995</v>
      </c>
      <c r="BQ10" s="11">
        <f t="shared" si="2"/>
        <v>1.0007870370370393E-2</v>
      </c>
      <c r="BR10">
        <v>0.67490000000000006</v>
      </c>
      <c r="BS10">
        <v>0.66390000000000005</v>
      </c>
      <c r="BT10">
        <v>0.65290000000000004</v>
      </c>
      <c r="BU10">
        <v>0.64190000000000003</v>
      </c>
      <c r="BV10">
        <v>0.63080000000000003</v>
      </c>
      <c r="BW10">
        <v>0.61980000000000002</v>
      </c>
      <c r="BX10">
        <v>0.60880000000000001</v>
      </c>
      <c r="BY10">
        <v>0.5978</v>
      </c>
      <c r="BZ10">
        <v>0.58679999999999999</v>
      </c>
      <c r="CA10">
        <v>0.57569999999999999</v>
      </c>
      <c r="CB10">
        <v>0.56469999999999998</v>
      </c>
      <c r="CC10">
        <v>0.55369999999999997</v>
      </c>
      <c r="CD10">
        <v>0.54220000000000002</v>
      </c>
      <c r="CE10">
        <v>0.52969999999999995</v>
      </c>
      <c r="CF10">
        <v>0.5161</v>
      </c>
      <c r="CG10">
        <v>0.50160000000000005</v>
      </c>
      <c r="CH10">
        <v>0.48609999999999998</v>
      </c>
      <c r="CI10">
        <v>0.46960000000000002</v>
      </c>
      <c r="CJ10">
        <v>0.4521</v>
      </c>
      <c r="CK10">
        <v>0.4335</v>
      </c>
      <c r="CL10">
        <v>0.41399999999999998</v>
      </c>
      <c r="CM10">
        <v>0.39350000000000002</v>
      </c>
      <c r="CN10">
        <v>0.372</v>
      </c>
      <c r="CO10">
        <v>0.34949999999999998</v>
      </c>
      <c r="CP10">
        <v>0.32590000000000002</v>
      </c>
      <c r="CQ10">
        <v>0.3014</v>
      </c>
      <c r="CR10">
        <v>0.27589999999999998</v>
      </c>
      <c r="CS10">
        <v>0.24940000000000001</v>
      </c>
      <c r="CT10">
        <v>0.22189999999999999</v>
      </c>
      <c r="CU10">
        <v>0.1933</v>
      </c>
      <c r="CV10">
        <v>0.1638</v>
      </c>
      <c r="CW10">
        <v>0.1333</v>
      </c>
      <c r="CX10">
        <v>0.1018</v>
      </c>
      <c r="CY10">
        <v>6.9199999999999998E-2</v>
      </c>
    </row>
    <row r="11" spans="1:103" x14ac:dyDescent="0.15">
      <c r="A11" t="s">
        <v>81</v>
      </c>
      <c r="B11" s="10" t="s">
        <v>59</v>
      </c>
      <c r="C11">
        <v>1</v>
      </c>
      <c r="D11">
        <v>6</v>
      </c>
      <c r="E11">
        <v>1071</v>
      </c>
      <c r="F11" s="24">
        <f t="shared" si="1"/>
        <v>1.2395833333333361E-2</v>
      </c>
      <c r="G11">
        <v>0.69299999999999995</v>
      </c>
      <c r="H11">
        <v>0.72629999999999995</v>
      </c>
      <c r="I11">
        <v>0.75780000000000003</v>
      </c>
      <c r="J11">
        <v>0.78739999999999999</v>
      </c>
      <c r="K11">
        <v>0.81520000000000004</v>
      </c>
      <c r="L11">
        <v>0.84130000000000005</v>
      </c>
      <c r="M11">
        <v>0.86539999999999995</v>
      </c>
      <c r="N11">
        <v>0.88780000000000003</v>
      </c>
      <c r="O11">
        <v>0.90839999999999999</v>
      </c>
      <c r="P11">
        <v>0.92710000000000004</v>
      </c>
      <c r="Q11">
        <v>0.94399999999999995</v>
      </c>
      <c r="R11">
        <v>0.96</v>
      </c>
      <c r="S11">
        <v>0.97599999999999998</v>
      </c>
      <c r="T11">
        <v>0.98929999999999996</v>
      </c>
      <c r="U11">
        <v>0.99729999999999996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>
        <v>1</v>
      </c>
      <c r="AF11">
        <v>1</v>
      </c>
      <c r="AG11">
        <v>0.99980000000000002</v>
      </c>
      <c r="AH11">
        <v>0.999</v>
      </c>
      <c r="AI11">
        <v>0.99770000000000003</v>
      </c>
      <c r="AJ11">
        <v>0.99580000000000002</v>
      </c>
      <c r="AK11">
        <v>0.99329999999999996</v>
      </c>
      <c r="AL11">
        <v>0.99039999999999995</v>
      </c>
      <c r="AM11">
        <v>0.98680000000000001</v>
      </c>
      <c r="AN11">
        <v>0.98270000000000002</v>
      </c>
      <c r="AO11">
        <v>0.97809999999999997</v>
      </c>
      <c r="AP11">
        <v>0.9728</v>
      </c>
      <c r="AQ11">
        <v>0.96709999999999996</v>
      </c>
      <c r="AR11">
        <v>0.96079999999999999</v>
      </c>
      <c r="AS11">
        <v>0.95389999999999997</v>
      </c>
      <c r="AT11">
        <v>0.94650000000000001</v>
      </c>
      <c r="AU11">
        <v>0.9385</v>
      </c>
      <c r="AV11">
        <v>0.93</v>
      </c>
      <c r="AW11">
        <v>0.92090000000000005</v>
      </c>
      <c r="AX11">
        <v>0.91120000000000001</v>
      </c>
      <c r="AY11">
        <v>0.90129999999999999</v>
      </c>
      <c r="AZ11">
        <v>0.89139999999999997</v>
      </c>
      <c r="BA11">
        <v>0.88149999999999995</v>
      </c>
      <c r="BB11">
        <v>0.87160000000000004</v>
      </c>
      <c r="BC11">
        <v>0.86160000000000003</v>
      </c>
      <c r="BD11">
        <v>0.85170000000000001</v>
      </c>
      <c r="BE11">
        <v>0.84179999999999999</v>
      </c>
      <c r="BF11">
        <v>0.83189999999999997</v>
      </c>
      <c r="BG11">
        <v>0.82199999999999995</v>
      </c>
      <c r="BH11">
        <v>0.81210000000000004</v>
      </c>
      <c r="BI11">
        <v>0.80210000000000004</v>
      </c>
      <c r="BJ11">
        <v>0.79220000000000002</v>
      </c>
      <c r="BK11">
        <v>0.7823</v>
      </c>
      <c r="BL11">
        <v>0.77239999999999998</v>
      </c>
      <c r="BM11">
        <v>0.76249999999999996</v>
      </c>
      <c r="BN11">
        <v>0.75260000000000005</v>
      </c>
      <c r="BO11">
        <v>0.74260000000000004</v>
      </c>
      <c r="BP11">
        <v>0.73270000000000002</v>
      </c>
      <c r="BQ11" s="11">
        <f t="shared" si="2"/>
        <v>1.2395833333333361E-2</v>
      </c>
      <c r="BR11">
        <v>0.7228</v>
      </c>
      <c r="BS11">
        <v>0.71289999999999998</v>
      </c>
      <c r="BT11">
        <v>0.70299999999999996</v>
      </c>
      <c r="BU11">
        <v>0.69299999999999995</v>
      </c>
      <c r="BV11">
        <v>0.68310000000000004</v>
      </c>
      <c r="BW11">
        <v>0.67320000000000002</v>
      </c>
      <c r="BX11">
        <v>0.6633</v>
      </c>
      <c r="BY11">
        <v>0.65339999999999998</v>
      </c>
      <c r="BZ11">
        <v>0.64349999999999996</v>
      </c>
      <c r="CA11">
        <v>0.63349999999999995</v>
      </c>
      <c r="CB11">
        <v>0.62360000000000004</v>
      </c>
      <c r="CC11">
        <v>0.61370000000000002</v>
      </c>
      <c r="CD11">
        <v>0.60360000000000003</v>
      </c>
      <c r="CE11">
        <v>0.59260000000000002</v>
      </c>
      <c r="CF11">
        <v>0.58069999999999999</v>
      </c>
      <c r="CG11">
        <v>0.56779999999999997</v>
      </c>
      <c r="CH11">
        <v>0.55400000000000005</v>
      </c>
      <c r="CI11">
        <v>0.5393</v>
      </c>
      <c r="CJ11">
        <v>0.52359999999999995</v>
      </c>
      <c r="CK11">
        <v>0.50700000000000001</v>
      </c>
      <c r="CL11">
        <v>0.4894</v>
      </c>
      <c r="CM11">
        <v>0.47089999999999999</v>
      </c>
      <c r="CN11">
        <v>0.45150000000000001</v>
      </c>
      <c r="CO11">
        <v>0.43109999999999998</v>
      </c>
      <c r="CP11">
        <v>0.4098</v>
      </c>
      <c r="CQ11">
        <v>0.38750000000000001</v>
      </c>
      <c r="CR11">
        <v>0.36430000000000001</v>
      </c>
      <c r="CS11">
        <v>0.3402</v>
      </c>
      <c r="CT11">
        <v>0.31509999999999999</v>
      </c>
      <c r="CU11">
        <v>0.28910000000000002</v>
      </c>
      <c r="CV11">
        <v>0.2621</v>
      </c>
      <c r="CW11">
        <v>0.23419999999999999</v>
      </c>
      <c r="CX11">
        <v>0.2054</v>
      </c>
      <c r="CY11">
        <v>0.17560000000000001</v>
      </c>
    </row>
    <row r="12" spans="1:103" x14ac:dyDescent="0.15">
      <c r="A12" t="s">
        <v>40</v>
      </c>
      <c r="B12" s="10" t="str">
        <f>MID(A12,2,100)</f>
        <v>6km</v>
      </c>
      <c r="C12">
        <v>0</v>
      </c>
      <c r="D12">
        <v>6</v>
      </c>
      <c r="E12">
        <v>1051</v>
      </c>
      <c r="F12" s="24">
        <f t="shared" si="1"/>
        <v>1.2164351851851879E-2</v>
      </c>
      <c r="G12">
        <v>0.72499999999999998</v>
      </c>
      <c r="H12">
        <v>0.75790000000000002</v>
      </c>
      <c r="I12">
        <v>0.78859999999999997</v>
      </c>
      <c r="J12">
        <v>0.81710000000000005</v>
      </c>
      <c r="K12">
        <v>0.84340000000000004</v>
      </c>
      <c r="L12">
        <v>0.86750000000000005</v>
      </c>
      <c r="M12">
        <v>0.88939999999999997</v>
      </c>
      <c r="N12">
        <v>0.90910000000000002</v>
      </c>
      <c r="O12">
        <v>0.92659999999999998</v>
      </c>
      <c r="P12">
        <v>0.94189999999999996</v>
      </c>
      <c r="Q12">
        <v>0.95499999999999996</v>
      </c>
      <c r="R12">
        <v>0.96699999999999997</v>
      </c>
      <c r="S12">
        <v>0.97899999999999998</v>
      </c>
      <c r="T12">
        <v>0.98929999999999996</v>
      </c>
      <c r="U12">
        <v>0.99609999999999999</v>
      </c>
      <c r="V12">
        <v>0.99960000000000004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>
        <v>1</v>
      </c>
      <c r="AF12">
        <v>0.99970000000000003</v>
      </c>
      <c r="AG12">
        <v>0.99880000000000002</v>
      </c>
      <c r="AH12">
        <v>0.99719999999999998</v>
      </c>
      <c r="AI12">
        <v>0.995</v>
      </c>
      <c r="AJ12">
        <v>0.99219999999999997</v>
      </c>
      <c r="AK12">
        <v>0.98880000000000001</v>
      </c>
      <c r="AL12">
        <v>0.98480000000000001</v>
      </c>
      <c r="AM12">
        <v>0.98009999999999997</v>
      </c>
      <c r="AN12">
        <v>0.97489999999999999</v>
      </c>
      <c r="AO12">
        <v>0.96899999999999997</v>
      </c>
      <c r="AP12">
        <v>0.96240000000000003</v>
      </c>
      <c r="AQ12">
        <v>0.95530000000000004</v>
      </c>
      <c r="AR12">
        <v>0.94750000000000001</v>
      </c>
      <c r="AS12">
        <v>0.93910000000000005</v>
      </c>
      <c r="AT12">
        <v>0.93010000000000004</v>
      </c>
      <c r="AU12">
        <v>0.92049999999999998</v>
      </c>
      <c r="AV12">
        <v>0.9103</v>
      </c>
      <c r="AW12">
        <v>0.89939999999999998</v>
      </c>
      <c r="AX12">
        <v>0.88829999999999998</v>
      </c>
      <c r="AY12">
        <v>0.87709999999999999</v>
      </c>
      <c r="AZ12">
        <v>0.86599999999999999</v>
      </c>
      <c r="BA12">
        <v>0.8548</v>
      </c>
      <c r="BB12">
        <v>0.84370000000000001</v>
      </c>
      <c r="BC12">
        <v>0.83250000000000002</v>
      </c>
      <c r="BD12">
        <v>0.82140000000000002</v>
      </c>
      <c r="BE12">
        <v>0.81020000000000003</v>
      </c>
      <c r="BF12">
        <v>0.79910000000000003</v>
      </c>
      <c r="BG12">
        <v>0.78790000000000004</v>
      </c>
      <c r="BH12">
        <v>0.77680000000000005</v>
      </c>
      <c r="BI12">
        <v>0.76570000000000005</v>
      </c>
      <c r="BJ12">
        <v>0.75449999999999995</v>
      </c>
      <c r="BK12">
        <v>0.74339999999999995</v>
      </c>
      <c r="BL12">
        <v>0.73219999999999996</v>
      </c>
      <c r="BM12">
        <v>0.72109999999999996</v>
      </c>
      <c r="BN12">
        <v>0.70989999999999998</v>
      </c>
      <c r="BO12">
        <v>0.69879999999999998</v>
      </c>
      <c r="BP12">
        <v>0.68759999999999999</v>
      </c>
      <c r="BQ12" s="11">
        <f t="shared" si="2"/>
        <v>1.2164351851851879E-2</v>
      </c>
      <c r="BR12">
        <v>0.67649999999999999</v>
      </c>
      <c r="BS12">
        <v>0.6653</v>
      </c>
      <c r="BT12">
        <v>0.6542</v>
      </c>
      <c r="BU12">
        <v>0.64300000000000002</v>
      </c>
      <c r="BV12">
        <v>0.63190000000000002</v>
      </c>
      <c r="BW12">
        <v>0.62080000000000002</v>
      </c>
      <c r="BX12">
        <v>0.60960000000000003</v>
      </c>
      <c r="BY12">
        <v>0.59850000000000003</v>
      </c>
      <c r="BZ12">
        <v>0.58730000000000004</v>
      </c>
      <c r="CA12">
        <v>0.57620000000000005</v>
      </c>
      <c r="CB12">
        <v>0.56499999999999995</v>
      </c>
      <c r="CC12">
        <v>0.55389999999999995</v>
      </c>
      <c r="CD12">
        <v>0.54259999999999997</v>
      </c>
      <c r="CE12">
        <v>0.53049999999999997</v>
      </c>
      <c r="CF12">
        <v>0.51739999999999997</v>
      </c>
      <c r="CG12">
        <v>0.50329999999999997</v>
      </c>
      <c r="CH12">
        <v>0.48820000000000002</v>
      </c>
      <c r="CI12">
        <v>0.47199999999999998</v>
      </c>
      <c r="CJ12">
        <v>0.45490000000000003</v>
      </c>
      <c r="CK12">
        <v>0.43680000000000002</v>
      </c>
      <c r="CL12">
        <v>0.41770000000000002</v>
      </c>
      <c r="CM12">
        <v>0.39760000000000001</v>
      </c>
      <c r="CN12">
        <v>0.3765</v>
      </c>
      <c r="CO12">
        <v>0.3543</v>
      </c>
      <c r="CP12">
        <v>0.33119999999999999</v>
      </c>
      <c r="CQ12">
        <v>0.30709999999999998</v>
      </c>
      <c r="CR12">
        <v>0.28199999999999997</v>
      </c>
      <c r="CS12">
        <v>0.25590000000000002</v>
      </c>
      <c r="CT12">
        <v>0.2288</v>
      </c>
      <c r="CU12">
        <v>0.20069999999999999</v>
      </c>
      <c r="CV12">
        <v>0.17150000000000001</v>
      </c>
      <c r="CW12">
        <v>0.1414</v>
      </c>
      <c r="CX12">
        <v>0.1103</v>
      </c>
      <c r="CY12">
        <v>7.8200000000000006E-2</v>
      </c>
    </row>
    <row r="13" spans="1:103" x14ac:dyDescent="0.15">
      <c r="A13" t="s">
        <v>82</v>
      </c>
      <c r="B13" s="10" t="s">
        <v>57</v>
      </c>
      <c r="C13">
        <v>1</v>
      </c>
      <c r="D13">
        <f>4*mile</f>
        <v>6.4373760000000004</v>
      </c>
      <c r="E13">
        <v>1152</v>
      </c>
      <c r="F13" s="24">
        <f t="shared" si="1"/>
        <v>1.3333333333333364E-2</v>
      </c>
      <c r="G13">
        <v>0.69299999999999995</v>
      </c>
      <c r="H13">
        <v>0.72629999999999995</v>
      </c>
      <c r="I13">
        <v>0.75780000000000003</v>
      </c>
      <c r="J13">
        <v>0.78739999999999999</v>
      </c>
      <c r="K13">
        <v>0.81520000000000004</v>
      </c>
      <c r="L13">
        <v>0.84130000000000005</v>
      </c>
      <c r="M13">
        <v>0.86539999999999995</v>
      </c>
      <c r="N13">
        <v>0.88780000000000003</v>
      </c>
      <c r="O13">
        <v>0.90839999999999999</v>
      </c>
      <c r="P13">
        <v>0.92710000000000004</v>
      </c>
      <c r="Q13">
        <v>0.94399999999999995</v>
      </c>
      <c r="R13">
        <v>0.96</v>
      </c>
      <c r="S13">
        <v>0.97599999999999998</v>
      </c>
      <c r="T13">
        <v>0.98929999999999996</v>
      </c>
      <c r="U13">
        <v>0.99729999999999996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>
        <v>1</v>
      </c>
      <c r="AF13">
        <v>1</v>
      </c>
      <c r="AG13">
        <v>0.99980000000000002</v>
      </c>
      <c r="AH13">
        <v>0.999</v>
      </c>
      <c r="AI13">
        <v>0.99770000000000003</v>
      </c>
      <c r="AJ13">
        <v>0.99580000000000002</v>
      </c>
      <c r="AK13">
        <v>0.99329999999999996</v>
      </c>
      <c r="AL13">
        <v>0.99029999999999996</v>
      </c>
      <c r="AM13">
        <v>0.98670000000000002</v>
      </c>
      <c r="AN13">
        <v>0.98260000000000003</v>
      </c>
      <c r="AO13">
        <v>0.97789999999999999</v>
      </c>
      <c r="AP13">
        <v>0.97260000000000002</v>
      </c>
      <c r="AQ13">
        <v>0.96679999999999999</v>
      </c>
      <c r="AR13">
        <v>0.96050000000000002</v>
      </c>
      <c r="AS13">
        <v>0.95350000000000001</v>
      </c>
      <c r="AT13">
        <v>0.94599999999999995</v>
      </c>
      <c r="AU13">
        <v>0.93799999999999994</v>
      </c>
      <c r="AV13">
        <v>0.9294</v>
      </c>
      <c r="AW13">
        <v>0.92020000000000002</v>
      </c>
      <c r="AX13">
        <v>0.91049999999999998</v>
      </c>
      <c r="AY13">
        <v>0.90049999999999997</v>
      </c>
      <c r="AZ13">
        <v>0.89049999999999996</v>
      </c>
      <c r="BA13">
        <v>0.88049999999999995</v>
      </c>
      <c r="BB13">
        <v>0.87050000000000005</v>
      </c>
      <c r="BC13">
        <v>0.86050000000000004</v>
      </c>
      <c r="BD13">
        <v>0.85050000000000003</v>
      </c>
      <c r="BE13">
        <v>0.84050000000000002</v>
      </c>
      <c r="BF13">
        <v>0.83050000000000002</v>
      </c>
      <c r="BG13">
        <v>0.82050000000000001</v>
      </c>
      <c r="BH13">
        <v>0.8105</v>
      </c>
      <c r="BI13">
        <v>0.80049999999999999</v>
      </c>
      <c r="BJ13">
        <v>0.79049999999999998</v>
      </c>
      <c r="BK13">
        <v>0.78049999999999997</v>
      </c>
      <c r="BL13">
        <v>0.77049999999999996</v>
      </c>
      <c r="BM13">
        <v>0.76049999999999995</v>
      </c>
      <c r="BN13">
        <v>0.75060000000000004</v>
      </c>
      <c r="BO13">
        <v>0.74060000000000004</v>
      </c>
      <c r="BP13">
        <v>0.73060000000000003</v>
      </c>
      <c r="BQ13" s="11">
        <f t="shared" si="2"/>
        <v>1.3333333333333364E-2</v>
      </c>
      <c r="BR13">
        <v>0.72060000000000002</v>
      </c>
      <c r="BS13">
        <v>0.71060000000000001</v>
      </c>
      <c r="BT13">
        <v>0.7006</v>
      </c>
      <c r="BU13">
        <v>0.69059999999999999</v>
      </c>
      <c r="BV13">
        <v>0.68059999999999998</v>
      </c>
      <c r="BW13">
        <v>0.67059999999999997</v>
      </c>
      <c r="BX13">
        <v>0.66059999999999997</v>
      </c>
      <c r="BY13">
        <v>0.65059999999999996</v>
      </c>
      <c r="BZ13">
        <v>0.64059999999999995</v>
      </c>
      <c r="CA13">
        <v>0.63060000000000005</v>
      </c>
      <c r="CB13">
        <v>0.62060000000000004</v>
      </c>
      <c r="CC13">
        <v>0.61060000000000003</v>
      </c>
      <c r="CD13">
        <v>0.60040000000000004</v>
      </c>
      <c r="CE13">
        <v>0.58930000000000005</v>
      </c>
      <c r="CF13">
        <v>0.57720000000000005</v>
      </c>
      <c r="CG13">
        <v>0.56420000000000003</v>
      </c>
      <c r="CH13">
        <v>0.55030000000000001</v>
      </c>
      <c r="CI13">
        <v>0.53539999999999999</v>
      </c>
      <c r="CJ13">
        <v>0.51959999999999995</v>
      </c>
      <c r="CK13">
        <v>0.50290000000000001</v>
      </c>
      <c r="CL13">
        <v>0.48520000000000002</v>
      </c>
      <c r="CM13">
        <v>0.46650000000000003</v>
      </c>
      <c r="CN13">
        <v>0.44700000000000001</v>
      </c>
      <c r="CO13">
        <v>0.42649999999999999</v>
      </c>
      <c r="CP13">
        <v>0.40500000000000003</v>
      </c>
      <c r="CQ13">
        <v>0.3826</v>
      </c>
      <c r="CR13">
        <v>0.35930000000000001</v>
      </c>
      <c r="CS13">
        <v>0.33500000000000002</v>
      </c>
      <c r="CT13">
        <v>0.30980000000000002</v>
      </c>
      <c r="CU13">
        <v>0.28370000000000001</v>
      </c>
      <c r="CV13">
        <v>0.25659999999999999</v>
      </c>
      <c r="CW13">
        <v>0.22850000000000001</v>
      </c>
      <c r="CX13">
        <v>0.1996</v>
      </c>
      <c r="CY13">
        <v>0.16969999999999999</v>
      </c>
    </row>
    <row r="14" spans="1:103" x14ac:dyDescent="0.15">
      <c r="A14" t="s">
        <v>41</v>
      </c>
      <c r="B14" s="10" t="str">
        <f>MID(A14,2,100)</f>
        <v>4Mile</v>
      </c>
      <c r="C14">
        <v>0</v>
      </c>
      <c r="D14">
        <f>4*mile</f>
        <v>6.4373760000000004</v>
      </c>
      <c r="E14">
        <v>1132</v>
      </c>
      <c r="F14" s="24">
        <f t="shared" si="1"/>
        <v>1.3101851851851882E-2</v>
      </c>
      <c r="G14">
        <v>0.72499999999999998</v>
      </c>
      <c r="H14">
        <v>0.75790000000000002</v>
      </c>
      <c r="I14">
        <v>0.78859999999999997</v>
      </c>
      <c r="J14">
        <v>0.81710000000000005</v>
      </c>
      <c r="K14">
        <v>0.84340000000000004</v>
      </c>
      <c r="L14">
        <v>0.86750000000000005</v>
      </c>
      <c r="M14">
        <v>0.88939999999999997</v>
      </c>
      <c r="N14">
        <v>0.90910000000000002</v>
      </c>
      <c r="O14">
        <v>0.92659999999999998</v>
      </c>
      <c r="P14">
        <v>0.94189999999999996</v>
      </c>
      <c r="Q14">
        <v>0.95499999999999996</v>
      </c>
      <c r="R14">
        <v>0.96699999999999997</v>
      </c>
      <c r="S14">
        <v>0.97899999999999998</v>
      </c>
      <c r="T14">
        <v>0.98929999999999996</v>
      </c>
      <c r="U14">
        <v>0.99609999999999999</v>
      </c>
      <c r="V14">
        <v>0.99960000000000004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0.99970000000000003</v>
      </c>
      <c r="AG14">
        <v>0.99880000000000002</v>
      </c>
      <c r="AH14">
        <v>0.99719999999999998</v>
      </c>
      <c r="AI14">
        <v>0.99509999999999998</v>
      </c>
      <c r="AJ14">
        <v>0.99239999999999995</v>
      </c>
      <c r="AK14">
        <v>0.98899999999999999</v>
      </c>
      <c r="AL14">
        <v>0.98499999999999999</v>
      </c>
      <c r="AM14">
        <v>0.98040000000000005</v>
      </c>
      <c r="AN14">
        <v>0.97519999999999996</v>
      </c>
      <c r="AO14">
        <v>0.96940000000000004</v>
      </c>
      <c r="AP14">
        <v>0.96299999999999997</v>
      </c>
      <c r="AQ14">
        <v>0.95599999999999996</v>
      </c>
      <c r="AR14">
        <v>0.94830000000000003</v>
      </c>
      <c r="AS14">
        <v>0.94010000000000005</v>
      </c>
      <c r="AT14">
        <v>0.93120000000000003</v>
      </c>
      <c r="AU14">
        <v>0.92169999999999996</v>
      </c>
      <c r="AV14">
        <v>0.91169999999999995</v>
      </c>
      <c r="AW14">
        <v>0.90100000000000002</v>
      </c>
      <c r="AX14">
        <v>0.88980000000000004</v>
      </c>
      <c r="AY14">
        <v>0.87860000000000005</v>
      </c>
      <c r="AZ14">
        <v>0.86739999999999995</v>
      </c>
      <c r="BA14">
        <v>0.85619999999999996</v>
      </c>
      <c r="BB14">
        <v>0.84499999999999997</v>
      </c>
      <c r="BC14">
        <v>0.83379999999999999</v>
      </c>
      <c r="BD14">
        <v>0.8226</v>
      </c>
      <c r="BE14">
        <v>0.81140000000000001</v>
      </c>
      <c r="BF14">
        <v>0.80020000000000002</v>
      </c>
      <c r="BG14">
        <v>0.78900000000000003</v>
      </c>
      <c r="BH14">
        <v>0.77780000000000005</v>
      </c>
      <c r="BI14">
        <v>0.76659999999999995</v>
      </c>
      <c r="BJ14">
        <v>0.75539999999999996</v>
      </c>
      <c r="BK14">
        <v>0.74429999999999996</v>
      </c>
      <c r="BL14">
        <v>0.73309999999999997</v>
      </c>
      <c r="BM14">
        <v>0.72189999999999999</v>
      </c>
      <c r="BN14">
        <v>0.7107</v>
      </c>
      <c r="BO14">
        <v>0.69950000000000001</v>
      </c>
      <c r="BP14">
        <v>0.68830000000000002</v>
      </c>
      <c r="BQ14" s="11">
        <f t="shared" si="2"/>
        <v>1.3101851851851882E-2</v>
      </c>
      <c r="BR14">
        <v>0.67710000000000004</v>
      </c>
      <c r="BS14">
        <v>0.66590000000000005</v>
      </c>
      <c r="BT14">
        <v>0.65469999999999995</v>
      </c>
      <c r="BU14">
        <v>0.64349999999999996</v>
      </c>
      <c r="BV14">
        <v>0.63229999999999997</v>
      </c>
      <c r="BW14">
        <v>0.62109999999999999</v>
      </c>
      <c r="BX14">
        <v>0.6099</v>
      </c>
      <c r="BY14">
        <v>0.59870000000000001</v>
      </c>
      <c r="BZ14">
        <v>0.58750000000000002</v>
      </c>
      <c r="CA14">
        <v>0.57630000000000003</v>
      </c>
      <c r="CB14">
        <v>0.56510000000000005</v>
      </c>
      <c r="CC14">
        <v>0.55389999999999995</v>
      </c>
      <c r="CD14">
        <v>0.54269999999999996</v>
      </c>
      <c r="CE14">
        <v>0.53090000000000004</v>
      </c>
      <c r="CF14">
        <v>0.51800000000000002</v>
      </c>
      <c r="CG14">
        <v>0.50409999999999999</v>
      </c>
      <c r="CH14">
        <v>0.48930000000000001</v>
      </c>
      <c r="CI14">
        <v>0.47339999999999999</v>
      </c>
      <c r="CJ14">
        <v>0.45650000000000002</v>
      </c>
      <c r="CK14">
        <v>0.43869999999999998</v>
      </c>
      <c r="CL14">
        <v>0.41980000000000001</v>
      </c>
      <c r="CM14">
        <v>0.39989999999999998</v>
      </c>
      <c r="CN14">
        <v>0.37909999999999999</v>
      </c>
      <c r="CO14">
        <v>0.35720000000000002</v>
      </c>
      <c r="CP14">
        <v>0.33429999999999999</v>
      </c>
      <c r="CQ14">
        <v>0.3105</v>
      </c>
      <c r="CR14">
        <v>0.28560000000000002</v>
      </c>
      <c r="CS14">
        <v>0.25979999999999998</v>
      </c>
      <c r="CT14">
        <v>0.2329</v>
      </c>
      <c r="CU14">
        <v>0.20499999999999999</v>
      </c>
      <c r="CV14">
        <v>0.1762</v>
      </c>
      <c r="CW14">
        <v>0.14630000000000001</v>
      </c>
      <c r="CX14">
        <v>0.1154</v>
      </c>
      <c r="CY14">
        <v>8.3599999999999994E-2</v>
      </c>
    </row>
    <row r="15" spans="1:103" x14ac:dyDescent="0.15">
      <c r="A15" t="s">
        <v>83</v>
      </c>
      <c r="B15" s="10" t="s">
        <v>60</v>
      </c>
      <c r="C15">
        <v>1</v>
      </c>
      <c r="D15">
        <v>8</v>
      </c>
      <c r="E15">
        <v>1442</v>
      </c>
      <c r="F15" s="24">
        <f t="shared" si="1"/>
        <v>1.6689814814814852E-2</v>
      </c>
      <c r="G15">
        <v>0.69299999999999995</v>
      </c>
      <c r="H15">
        <v>0.72629999999999995</v>
      </c>
      <c r="I15">
        <v>0.75780000000000003</v>
      </c>
      <c r="J15">
        <v>0.78739999999999999</v>
      </c>
      <c r="K15">
        <v>0.81520000000000004</v>
      </c>
      <c r="L15">
        <v>0.84130000000000005</v>
      </c>
      <c r="M15">
        <v>0.86539999999999995</v>
      </c>
      <c r="N15">
        <v>0.88780000000000003</v>
      </c>
      <c r="O15">
        <v>0.90839999999999999</v>
      </c>
      <c r="P15">
        <v>0.92710000000000004</v>
      </c>
      <c r="Q15">
        <v>0.94399999999999995</v>
      </c>
      <c r="R15">
        <v>0.96</v>
      </c>
      <c r="S15">
        <v>0.97599999999999998</v>
      </c>
      <c r="T15">
        <v>0.98929999999999996</v>
      </c>
      <c r="U15">
        <v>0.99729999999999996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>
        <v>1</v>
      </c>
      <c r="AF15">
        <v>1</v>
      </c>
      <c r="AG15">
        <v>0.99980000000000002</v>
      </c>
      <c r="AH15">
        <v>0.999</v>
      </c>
      <c r="AI15">
        <v>0.99760000000000004</v>
      </c>
      <c r="AJ15">
        <v>0.99560000000000004</v>
      </c>
      <c r="AK15">
        <v>0.99309999999999998</v>
      </c>
      <c r="AL15">
        <v>0.99</v>
      </c>
      <c r="AM15">
        <v>0.98640000000000005</v>
      </c>
      <c r="AN15">
        <v>0.98209999999999997</v>
      </c>
      <c r="AO15">
        <v>0.97729999999999995</v>
      </c>
      <c r="AP15">
        <v>0.97199999999999998</v>
      </c>
      <c r="AQ15">
        <v>0.96599999999999997</v>
      </c>
      <c r="AR15">
        <v>0.95950000000000002</v>
      </c>
      <c r="AS15">
        <v>0.95240000000000002</v>
      </c>
      <c r="AT15">
        <v>0.94469999999999998</v>
      </c>
      <c r="AU15">
        <v>0.9365</v>
      </c>
      <c r="AV15">
        <v>0.92759999999999998</v>
      </c>
      <c r="AW15">
        <v>0.91830000000000001</v>
      </c>
      <c r="AX15">
        <v>0.9083</v>
      </c>
      <c r="AY15">
        <v>0.89810000000000001</v>
      </c>
      <c r="AZ15">
        <v>0.88780000000000003</v>
      </c>
      <c r="BA15">
        <v>0.87760000000000005</v>
      </c>
      <c r="BB15">
        <v>0.86729999999999996</v>
      </c>
      <c r="BC15">
        <v>0.85709999999999997</v>
      </c>
      <c r="BD15">
        <v>0.8468</v>
      </c>
      <c r="BE15">
        <v>0.83660000000000001</v>
      </c>
      <c r="BF15">
        <v>0.82630000000000003</v>
      </c>
      <c r="BG15">
        <v>0.81610000000000005</v>
      </c>
      <c r="BH15">
        <v>0.80579999999999996</v>
      </c>
      <c r="BI15">
        <v>0.79559999999999997</v>
      </c>
      <c r="BJ15">
        <v>0.78539999999999999</v>
      </c>
      <c r="BK15">
        <v>0.77510000000000001</v>
      </c>
      <c r="BL15">
        <v>0.76490000000000002</v>
      </c>
      <c r="BM15">
        <v>0.75460000000000005</v>
      </c>
      <c r="BN15">
        <v>0.74439999999999995</v>
      </c>
      <c r="BO15">
        <v>0.73409999999999997</v>
      </c>
      <c r="BP15">
        <v>0.72389999999999999</v>
      </c>
      <c r="BQ15" s="11">
        <f t="shared" si="2"/>
        <v>1.6689814814814852E-2</v>
      </c>
      <c r="BR15">
        <v>0.71360000000000001</v>
      </c>
      <c r="BS15">
        <v>0.70340000000000003</v>
      </c>
      <c r="BT15">
        <v>0.69310000000000005</v>
      </c>
      <c r="BU15">
        <v>0.68289999999999995</v>
      </c>
      <c r="BV15">
        <v>0.67269999999999996</v>
      </c>
      <c r="BW15">
        <v>0.66239999999999999</v>
      </c>
      <c r="BX15">
        <v>0.6522</v>
      </c>
      <c r="BY15">
        <v>0.64190000000000003</v>
      </c>
      <c r="BZ15">
        <v>0.63170000000000004</v>
      </c>
      <c r="CA15">
        <v>0.62139999999999995</v>
      </c>
      <c r="CB15">
        <v>0.61119999999999997</v>
      </c>
      <c r="CC15">
        <v>0.60089999999999999</v>
      </c>
      <c r="CD15">
        <v>0.59040000000000004</v>
      </c>
      <c r="CE15">
        <v>0.57879999999999998</v>
      </c>
      <c r="CF15">
        <v>0.56640000000000001</v>
      </c>
      <c r="CG15">
        <v>0.55300000000000005</v>
      </c>
      <c r="CH15">
        <v>0.53869999999999996</v>
      </c>
      <c r="CI15">
        <v>0.52339999999999998</v>
      </c>
      <c r="CJ15">
        <v>0.50719999999999998</v>
      </c>
      <c r="CK15">
        <v>0.49009999999999998</v>
      </c>
      <c r="CL15">
        <v>0.47199999999999998</v>
      </c>
      <c r="CM15">
        <v>0.45300000000000001</v>
      </c>
      <c r="CN15">
        <v>0.433</v>
      </c>
      <c r="CO15">
        <v>0.41210000000000002</v>
      </c>
      <c r="CP15">
        <v>0.39029999999999998</v>
      </c>
      <c r="CQ15">
        <v>0.36749999999999999</v>
      </c>
      <c r="CR15">
        <v>0.34379999999999999</v>
      </c>
      <c r="CS15">
        <v>0.31909999999999999</v>
      </c>
      <c r="CT15">
        <v>0.29349999999999998</v>
      </c>
      <c r="CU15">
        <v>0.26690000000000003</v>
      </c>
      <c r="CV15">
        <v>0.23949999999999999</v>
      </c>
      <c r="CW15">
        <v>0.21099999999999999</v>
      </c>
      <c r="CX15">
        <v>0.1817</v>
      </c>
      <c r="CY15">
        <v>0.15140000000000001</v>
      </c>
    </row>
    <row r="16" spans="1:103" x14ac:dyDescent="0.15">
      <c r="A16" t="s">
        <v>42</v>
      </c>
      <c r="B16" s="10" t="str">
        <f>MID(A16,2,100)</f>
        <v>8km</v>
      </c>
      <c r="C16">
        <v>0</v>
      </c>
      <c r="D16">
        <v>8</v>
      </c>
      <c r="E16">
        <v>1425</v>
      </c>
      <c r="F16" s="24">
        <f t="shared" si="1"/>
        <v>1.6493055555555594E-2</v>
      </c>
      <c r="G16">
        <v>0.72499999999999998</v>
      </c>
      <c r="H16">
        <v>0.75790000000000002</v>
      </c>
      <c r="I16">
        <v>0.78859999999999997</v>
      </c>
      <c r="J16">
        <v>0.81710000000000005</v>
      </c>
      <c r="K16">
        <v>0.84340000000000004</v>
      </c>
      <c r="L16">
        <v>0.86750000000000005</v>
      </c>
      <c r="M16">
        <v>0.88939999999999997</v>
      </c>
      <c r="N16">
        <v>0.90910000000000002</v>
      </c>
      <c r="O16">
        <v>0.92659999999999998</v>
      </c>
      <c r="P16">
        <v>0.94189999999999996</v>
      </c>
      <c r="Q16">
        <v>0.95499999999999996</v>
      </c>
      <c r="R16">
        <v>0.96699999999999997</v>
      </c>
      <c r="S16">
        <v>0.97899999999999998</v>
      </c>
      <c r="T16">
        <v>0.98929999999999996</v>
      </c>
      <c r="U16">
        <v>0.99609999999999999</v>
      </c>
      <c r="V16">
        <v>0.99960000000000004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>
        <v>1</v>
      </c>
      <c r="AF16">
        <v>0.99970000000000003</v>
      </c>
      <c r="AG16">
        <v>0.99880000000000002</v>
      </c>
      <c r="AH16">
        <v>0.99739999999999995</v>
      </c>
      <c r="AI16">
        <v>0.99529999999999996</v>
      </c>
      <c r="AJ16">
        <v>0.99270000000000003</v>
      </c>
      <c r="AK16">
        <v>0.98950000000000005</v>
      </c>
      <c r="AL16">
        <v>0.98570000000000002</v>
      </c>
      <c r="AM16">
        <v>0.98129999999999995</v>
      </c>
      <c r="AN16">
        <v>0.97640000000000005</v>
      </c>
      <c r="AO16">
        <v>0.9708</v>
      </c>
      <c r="AP16">
        <v>0.9647</v>
      </c>
      <c r="AQ16">
        <v>0.95799999999999996</v>
      </c>
      <c r="AR16">
        <v>0.95069999999999999</v>
      </c>
      <c r="AS16">
        <v>0.94279999999999997</v>
      </c>
      <c r="AT16">
        <v>0.93430000000000002</v>
      </c>
      <c r="AU16">
        <v>0.92530000000000001</v>
      </c>
      <c r="AV16">
        <v>0.91569999999999996</v>
      </c>
      <c r="AW16">
        <v>0.90549999999999997</v>
      </c>
      <c r="AX16">
        <v>0.89470000000000005</v>
      </c>
      <c r="AY16">
        <v>0.88339999999999996</v>
      </c>
      <c r="AZ16">
        <v>0.872</v>
      </c>
      <c r="BA16">
        <v>0.86070000000000002</v>
      </c>
      <c r="BB16">
        <v>0.84930000000000005</v>
      </c>
      <c r="BC16">
        <v>0.83799999999999997</v>
      </c>
      <c r="BD16">
        <v>0.8266</v>
      </c>
      <c r="BE16">
        <v>0.81530000000000002</v>
      </c>
      <c r="BF16">
        <v>0.80400000000000005</v>
      </c>
      <c r="BG16">
        <v>0.79259999999999997</v>
      </c>
      <c r="BH16">
        <v>0.78129999999999999</v>
      </c>
      <c r="BI16">
        <v>0.76990000000000003</v>
      </c>
      <c r="BJ16">
        <v>0.75860000000000005</v>
      </c>
      <c r="BK16">
        <v>0.74719999999999998</v>
      </c>
      <c r="BL16">
        <v>0.7359</v>
      </c>
      <c r="BM16">
        <v>0.72450000000000003</v>
      </c>
      <c r="BN16">
        <v>0.71319999999999995</v>
      </c>
      <c r="BO16">
        <v>0.70189999999999997</v>
      </c>
      <c r="BP16">
        <v>0.6905</v>
      </c>
      <c r="BQ16" s="11">
        <f t="shared" si="2"/>
        <v>1.6493055555555594E-2</v>
      </c>
      <c r="BR16">
        <v>0.67920000000000003</v>
      </c>
      <c r="BS16">
        <v>0.66779999999999995</v>
      </c>
      <c r="BT16">
        <v>0.65649999999999997</v>
      </c>
      <c r="BU16">
        <v>0.64510000000000001</v>
      </c>
      <c r="BV16">
        <v>0.63380000000000003</v>
      </c>
      <c r="BW16">
        <v>0.62239999999999995</v>
      </c>
      <c r="BX16">
        <v>0.61109999999999998</v>
      </c>
      <c r="BY16">
        <v>0.59970000000000001</v>
      </c>
      <c r="BZ16">
        <v>0.58840000000000003</v>
      </c>
      <c r="CA16">
        <v>0.57709999999999995</v>
      </c>
      <c r="CB16">
        <v>0.56569999999999998</v>
      </c>
      <c r="CC16">
        <v>0.5544</v>
      </c>
      <c r="CD16">
        <v>0.54300000000000004</v>
      </c>
      <c r="CE16">
        <v>0.53149999999999997</v>
      </c>
      <c r="CF16">
        <v>0.51900000000000002</v>
      </c>
      <c r="CG16">
        <v>0.50549999999999995</v>
      </c>
      <c r="CH16">
        <v>0.49099999999999999</v>
      </c>
      <c r="CI16">
        <v>0.47549999999999998</v>
      </c>
      <c r="CJ16">
        <v>0.45900000000000002</v>
      </c>
      <c r="CK16">
        <v>0.44159999999999999</v>
      </c>
      <c r="CL16">
        <v>0.42309999999999998</v>
      </c>
      <c r="CM16">
        <v>0.40360000000000001</v>
      </c>
      <c r="CN16">
        <v>0.3831</v>
      </c>
      <c r="CO16">
        <v>0.36159999999999998</v>
      </c>
      <c r="CP16">
        <v>0.33910000000000001</v>
      </c>
      <c r="CQ16">
        <v>0.31569999999999998</v>
      </c>
      <c r="CR16">
        <v>0.29120000000000001</v>
      </c>
      <c r="CS16">
        <v>0.26569999999999999</v>
      </c>
      <c r="CT16">
        <v>0.2392</v>
      </c>
      <c r="CU16">
        <v>0.2117</v>
      </c>
      <c r="CV16">
        <v>0.1832</v>
      </c>
      <c r="CW16">
        <v>0.1537</v>
      </c>
      <c r="CX16">
        <v>0.12330000000000001</v>
      </c>
      <c r="CY16">
        <v>9.1800000000000007E-2</v>
      </c>
    </row>
    <row r="17" spans="1:103" x14ac:dyDescent="0.15">
      <c r="A17" t="s">
        <v>84</v>
      </c>
      <c r="B17" s="10" t="s">
        <v>61</v>
      </c>
      <c r="C17">
        <v>1</v>
      </c>
      <c r="D17">
        <f>5*mile</f>
        <v>8.0467200000000005</v>
      </c>
      <c r="E17">
        <v>1452</v>
      </c>
      <c r="F17" s="24">
        <f t="shared" si="1"/>
        <v>1.6805555555555594E-2</v>
      </c>
      <c r="G17">
        <v>0.69299999999999995</v>
      </c>
      <c r="H17">
        <v>0.72629999999999995</v>
      </c>
      <c r="I17">
        <v>0.75780000000000003</v>
      </c>
      <c r="J17">
        <v>0.78739999999999999</v>
      </c>
      <c r="K17">
        <v>0.81520000000000004</v>
      </c>
      <c r="L17">
        <v>0.84130000000000005</v>
      </c>
      <c r="M17">
        <v>0.86539999999999995</v>
      </c>
      <c r="N17">
        <v>0.88780000000000003</v>
      </c>
      <c r="O17">
        <v>0.90839999999999999</v>
      </c>
      <c r="P17">
        <v>0.92710000000000004</v>
      </c>
      <c r="Q17">
        <v>0.94399999999999995</v>
      </c>
      <c r="R17">
        <v>0.96</v>
      </c>
      <c r="S17">
        <v>0.97599999999999998</v>
      </c>
      <c r="T17">
        <v>0.98929999999999996</v>
      </c>
      <c r="U17">
        <v>0.99729999999999996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>
        <v>1</v>
      </c>
      <c r="AF17">
        <v>1</v>
      </c>
      <c r="AG17">
        <v>0.99980000000000002</v>
      </c>
      <c r="AH17">
        <v>0.999</v>
      </c>
      <c r="AI17">
        <v>0.99760000000000004</v>
      </c>
      <c r="AJ17">
        <v>0.99560000000000004</v>
      </c>
      <c r="AK17">
        <v>0.99309999999999998</v>
      </c>
      <c r="AL17">
        <v>0.99</v>
      </c>
      <c r="AM17">
        <v>0.98640000000000005</v>
      </c>
      <c r="AN17">
        <v>0.98209999999999997</v>
      </c>
      <c r="AO17">
        <v>0.97729999999999995</v>
      </c>
      <c r="AP17">
        <v>0.97189999999999999</v>
      </c>
      <c r="AQ17">
        <v>0.96599999999999997</v>
      </c>
      <c r="AR17">
        <v>0.95940000000000003</v>
      </c>
      <c r="AS17">
        <v>0.95230000000000004</v>
      </c>
      <c r="AT17">
        <v>0.94469999999999998</v>
      </c>
      <c r="AU17">
        <v>0.93640000000000001</v>
      </c>
      <c r="AV17">
        <v>0.92759999999999998</v>
      </c>
      <c r="AW17">
        <v>0.91820000000000002</v>
      </c>
      <c r="AX17">
        <v>0.90820000000000001</v>
      </c>
      <c r="AY17">
        <v>0.89800000000000002</v>
      </c>
      <c r="AZ17">
        <v>0.88770000000000004</v>
      </c>
      <c r="BA17">
        <v>0.87749999999999995</v>
      </c>
      <c r="BB17">
        <v>0.86719999999999997</v>
      </c>
      <c r="BC17">
        <v>0.85699999999999998</v>
      </c>
      <c r="BD17">
        <v>0.84670000000000001</v>
      </c>
      <c r="BE17">
        <v>0.83650000000000002</v>
      </c>
      <c r="BF17">
        <v>0.82620000000000005</v>
      </c>
      <c r="BG17">
        <v>0.81599999999999995</v>
      </c>
      <c r="BH17">
        <v>0.80569999999999997</v>
      </c>
      <c r="BI17">
        <v>0.79549999999999998</v>
      </c>
      <c r="BJ17">
        <v>0.78520000000000001</v>
      </c>
      <c r="BK17">
        <v>0.77500000000000002</v>
      </c>
      <c r="BL17">
        <v>0.76470000000000005</v>
      </c>
      <c r="BM17">
        <v>0.75449999999999995</v>
      </c>
      <c r="BN17">
        <v>0.74419999999999997</v>
      </c>
      <c r="BO17">
        <v>0.73399999999999999</v>
      </c>
      <c r="BP17">
        <v>0.72370000000000001</v>
      </c>
      <c r="BQ17" s="11">
        <f t="shared" si="2"/>
        <v>1.6805555555555594E-2</v>
      </c>
      <c r="BR17">
        <v>0.71340000000000003</v>
      </c>
      <c r="BS17">
        <v>0.70320000000000005</v>
      </c>
      <c r="BT17">
        <v>0.69289999999999996</v>
      </c>
      <c r="BU17">
        <v>0.68269999999999997</v>
      </c>
      <c r="BV17">
        <v>0.6724</v>
      </c>
      <c r="BW17">
        <v>0.66220000000000001</v>
      </c>
      <c r="BX17">
        <v>0.65190000000000003</v>
      </c>
      <c r="BY17">
        <v>0.64170000000000005</v>
      </c>
      <c r="BZ17">
        <v>0.63139999999999996</v>
      </c>
      <c r="CA17">
        <v>0.62119999999999997</v>
      </c>
      <c r="CB17">
        <v>0.6109</v>
      </c>
      <c r="CC17">
        <v>0.60070000000000001</v>
      </c>
      <c r="CD17">
        <v>0.59009999999999996</v>
      </c>
      <c r="CE17">
        <v>0.5786</v>
      </c>
      <c r="CF17">
        <v>0.56610000000000005</v>
      </c>
      <c r="CG17">
        <v>0.55269999999999997</v>
      </c>
      <c r="CH17">
        <v>0.53839999999999999</v>
      </c>
      <c r="CI17">
        <v>0.52310000000000001</v>
      </c>
      <c r="CJ17">
        <v>0.50690000000000002</v>
      </c>
      <c r="CK17">
        <v>0.48970000000000002</v>
      </c>
      <c r="CL17">
        <v>0.47160000000000002</v>
      </c>
      <c r="CM17">
        <v>0.4526</v>
      </c>
      <c r="CN17">
        <v>0.43259999999999998</v>
      </c>
      <c r="CO17">
        <v>0.41170000000000001</v>
      </c>
      <c r="CP17">
        <v>0.38990000000000002</v>
      </c>
      <c r="CQ17">
        <v>0.36709999999999998</v>
      </c>
      <c r="CR17">
        <v>0.34329999999999999</v>
      </c>
      <c r="CS17">
        <v>0.31869999999999998</v>
      </c>
      <c r="CT17">
        <v>0.29299999999999998</v>
      </c>
      <c r="CU17">
        <v>0.26650000000000001</v>
      </c>
      <c r="CV17">
        <v>0.23899999999999999</v>
      </c>
      <c r="CW17">
        <v>0.21060000000000001</v>
      </c>
      <c r="CX17">
        <v>0.1812</v>
      </c>
      <c r="CY17">
        <v>0.15090000000000001</v>
      </c>
    </row>
    <row r="18" spans="1:103" x14ac:dyDescent="0.15">
      <c r="A18" t="s">
        <v>43</v>
      </c>
      <c r="B18" s="10" t="str">
        <f>MID(A18,2,100)</f>
        <v>5Mile</v>
      </c>
      <c r="C18">
        <v>0</v>
      </c>
      <c r="D18">
        <f>5*mile</f>
        <v>8.0467200000000005</v>
      </c>
      <c r="E18">
        <v>1435</v>
      </c>
      <c r="F18" s="24">
        <f t="shared" si="1"/>
        <v>1.6608796296296333E-2</v>
      </c>
      <c r="G18">
        <v>0.72499999999999998</v>
      </c>
      <c r="H18">
        <v>0.75790000000000002</v>
      </c>
      <c r="I18">
        <v>0.78859999999999997</v>
      </c>
      <c r="J18">
        <v>0.81710000000000005</v>
      </c>
      <c r="K18">
        <v>0.84340000000000004</v>
      </c>
      <c r="L18">
        <v>0.86750000000000005</v>
      </c>
      <c r="M18">
        <v>0.88939999999999997</v>
      </c>
      <c r="N18">
        <v>0.90910000000000002</v>
      </c>
      <c r="O18">
        <v>0.92659999999999998</v>
      </c>
      <c r="P18">
        <v>0.94189999999999996</v>
      </c>
      <c r="Q18">
        <v>0.95499999999999996</v>
      </c>
      <c r="R18">
        <v>0.96699999999999997</v>
      </c>
      <c r="S18">
        <v>0.97899999999999998</v>
      </c>
      <c r="T18">
        <v>0.98929999999999996</v>
      </c>
      <c r="U18">
        <v>0.99609999999999999</v>
      </c>
      <c r="V18">
        <v>0.99960000000000004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>
        <v>1</v>
      </c>
      <c r="AF18">
        <v>0.99970000000000003</v>
      </c>
      <c r="AG18">
        <v>0.99880000000000002</v>
      </c>
      <c r="AH18">
        <v>0.99739999999999995</v>
      </c>
      <c r="AI18">
        <v>0.99529999999999996</v>
      </c>
      <c r="AJ18">
        <v>0.99270000000000003</v>
      </c>
      <c r="AK18">
        <v>0.98950000000000005</v>
      </c>
      <c r="AL18">
        <v>0.98570000000000002</v>
      </c>
      <c r="AM18">
        <v>0.98129999999999995</v>
      </c>
      <c r="AN18">
        <v>0.97640000000000005</v>
      </c>
      <c r="AO18">
        <v>0.97089999999999999</v>
      </c>
      <c r="AP18">
        <v>0.9647</v>
      </c>
      <c r="AQ18">
        <v>0.95799999999999996</v>
      </c>
      <c r="AR18">
        <v>0.95069999999999999</v>
      </c>
      <c r="AS18">
        <v>0.94289999999999996</v>
      </c>
      <c r="AT18">
        <v>0.93440000000000001</v>
      </c>
      <c r="AU18">
        <v>0.9254</v>
      </c>
      <c r="AV18">
        <v>0.91579999999999995</v>
      </c>
      <c r="AW18">
        <v>0.90559999999999996</v>
      </c>
      <c r="AX18">
        <v>0.89480000000000004</v>
      </c>
      <c r="AY18">
        <v>0.88349999999999995</v>
      </c>
      <c r="AZ18">
        <v>0.87219999999999998</v>
      </c>
      <c r="BA18">
        <v>0.86080000000000001</v>
      </c>
      <c r="BB18">
        <v>0.84950000000000003</v>
      </c>
      <c r="BC18">
        <v>0.83809999999999996</v>
      </c>
      <c r="BD18">
        <v>0.82679999999999998</v>
      </c>
      <c r="BE18">
        <v>0.81540000000000001</v>
      </c>
      <c r="BF18">
        <v>0.80410000000000004</v>
      </c>
      <c r="BG18">
        <v>0.79269999999999996</v>
      </c>
      <c r="BH18">
        <v>0.78139999999999998</v>
      </c>
      <c r="BI18">
        <v>0.77</v>
      </c>
      <c r="BJ18">
        <v>0.75870000000000004</v>
      </c>
      <c r="BK18">
        <v>0.74729999999999996</v>
      </c>
      <c r="BL18">
        <v>0.73599999999999999</v>
      </c>
      <c r="BM18">
        <v>0.72460000000000002</v>
      </c>
      <c r="BN18">
        <v>0.71330000000000005</v>
      </c>
      <c r="BO18">
        <v>0.70189999999999997</v>
      </c>
      <c r="BP18">
        <v>0.69059999999999999</v>
      </c>
      <c r="BQ18" s="11">
        <f t="shared" si="2"/>
        <v>1.6608796296296333E-2</v>
      </c>
      <c r="BR18">
        <v>0.67920000000000003</v>
      </c>
      <c r="BS18">
        <v>0.66790000000000005</v>
      </c>
      <c r="BT18">
        <v>0.65649999999999997</v>
      </c>
      <c r="BU18">
        <v>0.6452</v>
      </c>
      <c r="BV18">
        <v>0.63380000000000003</v>
      </c>
      <c r="BW18">
        <v>0.62250000000000005</v>
      </c>
      <c r="BX18">
        <v>0.61109999999999998</v>
      </c>
      <c r="BY18">
        <v>0.5998</v>
      </c>
      <c r="BZ18">
        <v>0.58840000000000003</v>
      </c>
      <c r="CA18">
        <v>0.57709999999999995</v>
      </c>
      <c r="CB18">
        <v>0.56569999999999998</v>
      </c>
      <c r="CC18">
        <v>0.5544</v>
      </c>
      <c r="CD18">
        <v>0.54300000000000004</v>
      </c>
      <c r="CE18">
        <v>0.53149999999999997</v>
      </c>
      <c r="CF18">
        <v>0.51900000000000002</v>
      </c>
      <c r="CG18">
        <v>0.50549999999999995</v>
      </c>
      <c r="CH18">
        <v>0.49099999999999999</v>
      </c>
      <c r="CI18">
        <v>0.47560000000000002</v>
      </c>
      <c r="CJ18">
        <v>0.45910000000000001</v>
      </c>
      <c r="CK18">
        <v>0.44159999999999999</v>
      </c>
      <c r="CL18">
        <v>0.42309999999999998</v>
      </c>
      <c r="CM18">
        <v>0.4037</v>
      </c>
      <c r="CN18">
        <v>0.38319999999999999</v>
      </c>
      <c r="CO18">
        <v>0.36170000000000002</v>
      </c>
      <c r="CP18">
        <v>0.3392</v>
      </c>
      <c r="CQ18">
        <v>0.31569999999999998</v>
      </c>
      <c r="CR18">
        <v>0.2913</v>
      </c>
      <c r="CS18">
        <v>0.26579999999999998</v>
      </c>
      <c r="CT18">
        <v>0.23930000000000001</v>
      </c>
      <c r="CU18">
        <v>0.21179999999999999</v>
      </c>
      <c r="CV18">
        <v>0.18329999999999999</v>
      </c>
      <c r="CW18">
        <v>0.15390000000000001</v>
      </c>
      <c r="CX18">
        <v>0.1234</v>
      </c>
      <c r="CY18">
        <v>9.1899999999999996E-2</v>
      </c>
    </row>
    <row r="19" spans="1:103" x14ac:dyDescent="0.15">
      <c r="A19" t="s">
        <v>1655</v>
      </c>
      <c r="B19" s="10" t="s">
        <v>1656</v>
      </c>
      <c r="C19">
        <v>1</v>
      </c>
      <c r="D19">
        <v>9</v>
      </c>
      <c r="E19">
        <f>E18+($D19-$D18)*((E20-E18)/(($D20-$D18)))</f>
        <v>1622.8956422018348</v>
      </c>
      <c r="F19" s="24">
        <f t="shared" si="1"/>
        <v>1.8783514377336094E-2</v>
      </c>
      <c r="G19">
        <f>G18+($D19-$D18)*((G20-G18)/(($D20-$D18)))</f>
        <v>0.70938269986893832</v>
      </c>
      <c r="H19">
        <f t="shared" ref="H19" si="3">H18+($D19-$D18)*((H20-H18)/(($D20-$D18)))</f>
        <v>0.74247791612057668</v>
      </c>
      <c r="I19">
        <f>I18+($D19-$D18)*((I20-I18)/(($D20-$D18)))</f>
        <v>0.77356834862385326</v>
      </c>
      <c r="J19">
        <f t="shared" ref="J19:BU19" si="4">J18+($D19-$D18)*((J20-J18)/(($D20-$D18)))</f>
        <v>0.80260519331585845</v>
      </c>
      <c r="K19">
        <f t="shared" si="4"/>
        <v>0.82963725425950197</v>
      </c>
      <c r="L19">
        <f t="shared" si="4"/>
        <v>0.85471333551769335</v>
      </c>
      <c r="M19">
        <f t="shared" si="4"/>
        <v>0.87768702490170381</v>
      </c>
      <c r="N19">
        <f t="shared" si="4"/>
        <v>0.89870473460026212</v>
      </c>
      <c r="O19">
        <f t="shared" si="4"/>
        <v>0.91771766055045867</v>
      </c>
      <c r="P19">
        <f t="shared" si="4"/>
        <v>0.93467699868938403</v>
      </c>
      <c r="Q19">
        <f t="shared" si="4"/>
        <v>0.94963155307994751</v>
      </c>
      <c r="R19">
        <f t="shared" si="4"/>
        <v>0.96358371559633027</v>
      </c>
      <c r="S19">
        <f t="shared" si="4"/>
        <v>0.97753587811271292</v>
      </c>
      <c r="T19">
        <f t="shared" si="4"/>
        <v>0.98929999999999996</v>
      </c>
      <c r="U19">
        <f t="shared" si="4"/>
        <v>0.99668564875491483</v>
      </c>
      <c r="V19">
        <f t="shared" si="4"/>
        <v>0.99979521625163825</v>
      </c>
      <c r="W19">
        <f t="shared" si="4"/>
        <v>1</v>
      </c>
      <c r="X19">
        <f t="shared" si="4"/>
        <v>1</v>
      </c>
      <c r="Y19">
        <f t="shared" si="4"/>
        <v>1</v>
      </c>
      <c r="Z19">
        <f t="shared" si="4"/>
        <v>1</v>
      </c>
      <c r="AA19">
        <f t="shared" si="4"/>
        <v>1</v>
      </c>
      <c r="AB19">
        <f t="shared" si="4"/>
        <v>1</v>
      </c>
      <c r="AC19">
        <f t="shared" si="4"/>
        <v>1</v>
      </c>
      <c r="AD19">
        <f t="shared" si="4"/>
        <v>1</v>
      </c>
      <c r="AE19">
        <f t="shared" si="4"/>
        <v>1</v>
      </c>
      <c r="AF19">
        <f t="shared" si="4"/>
        <v>0.99984641218872872</v>
      </c>
      <c r="AG19">
        <f t="shared" si="4"/>
        <v>0.99928804062909571</v>
      </c>
      <c r="AH19">
        <f t="shared" si="4"/>
        <v>0.99813206094364348</v>
      </c>
      <c r="AI19">
        <f t="shared" si="4"/>
        <v>0.9963736893840105</v>
      </c>
      <c r="AJ19">
        <f t="shared" si="4"/>
        <v>0.99406651376146793</v>
      </c>
      <c r="AK19">
        <f t="shared" si="4"/>
        <v>0.99120814220183484</v>
      </c>
      <c r="AL19">
        <f t="shared" si="4"/>
        <v>0.98770096657929229</v>
      </c>
      <c r="AM19">
        <f t="shared" si="4"/>
        <v>0.98359379095674959</v>
      </c>
      <c r="AN19">
        <f t="shared" si="4"/>
        <v>0.97898661533420706</v>
      </c>
      <c r="AO19">
        <f t="shared" si="4"/>
        <v>0.97377943971166447</v>
      </c>
      <c r="AP19">
        <f t="shared" si="4"/>
        <v>0.96792106815203149</v>
      </c>
      <c r="AQ19">
        <f t="shared" si="4"/>
        <v>0.96151389252948882</v>
      </c>
      <c r="AR19">
        <f t="shared" si="4"/>
        <v>0.95450671690694622</v>
      </c>
      <c r="AS19">
        <f t="shared" si="4"/>
        <v>0.94695073722149414</v>
      </c>
      <c r="AT19">
        <f t="shared" si="4"/>
        <v>0.93874356159895156</v>
      </c>
      <c r="AU19">
        <f t="shared" si="4"/>
        <v>0.93003638597640892</v>
      </c>
      <c r="AV19">
        <f t="shared" si="4"/>
        <v>0.92072921035386623</v>
      </c>
      <c r="AW19">
        <f t="shared" si="4"/>
        <v>0.91077323066841409</v>
      </c>
      <c r="AX19">
        <f t="shared" si="4"/>
        <v>0.90026605504587154</v>
      </c>
      <c r="AY19">
        <f t="shared" si="4"/>
        <v>0.88935648754914809</v>
      </c>
      <c r="AZ19">
        <f t="shared" si="4"/>
        <v>0.87844692005242464</v>
      </c>
      <c r="BA19">
        <f t="shared" si="4"/>
        <v>0.86748615661861073</v>
      </c>
      <c r="BB19">
        <f t="shared" si="4"/>
        <v>0.85657658912188728</v>
      </c>
      <c r="BC19">
        <f t="shared" si="4"/>
        <v>0.84561582568807336</v>
      </c>
      <c r="BD19">
        <f t="shared" si="4"/>
        <v>0.83470625819134991</v>
      </c>
      <c r="BE19">
        <f t="shared" si="4"/>
        <v>0.823745494757536</v>
      </c>
      <c r="BF19">
        <f t="shared" si="4"/>
        <v>0.81283592726081255</v>
      </c>
      <c r="BG19">
        <f t="shared" si="4"/>
        <v>0.80187516382699864</v>
      </c>
      <c r="BH19">
        <f t="shared" si="4"/>
        <v>0.79096559633027519</v>
      </c>
      <c r="BI19">
        <f t="shared" si="4"/>
        <v>0.78000483289646139</v>
      </c>
      <c r="BJ19">
        <f t="shared" si="4"/>
        <v>0.76909526539973794</v>
      </c>
      <c r="BK19">
        <f t="shared" si="4"/>
        <v>0.75813450196592391</v>
      </c>
      <c r="BL19">
        <f t="shared" si="4"/>
        <v>0.74722493446920046</v>
      </c>
      <c r="BM19">
        <f t="shared" si="4"/>
        <v>0.73626417103538666</v>
      </c>
      <c r="BN19">
        <f t="shared" si="4"/>
        <v>0.72535460353866321</v>
      </c>
      <c r="BO19">
        <f t="shared" si="4"/>
        <v>0.7143938401048493</v>
      </c>
      <c r="BP19">
        <f t="shared" si="4"/>
        <v>0.70348427260812585</v>
      </c>
      <c r="BQ19">
        <f t="shared" si="4"/>
        <v>1.8783514377336094E-2</v>
      </c>
      <c r="BR19">
        <f t="shared" si="4"/>
        <v>0.69252350917431194</v>
      </c>
      <c r="BS19">
        <f t="shared" si="4"/>
        <v>0.68161394167758849</v>
      </c>
      <c r="BT19">
        <f t="shared" si="4"/>
        <v>0.67065317824377457</v>
      </c>
      <c r="BU19">
        <f t="shared" si="4"/>
        <v>0.65974361074705112</v>
      </c>
      <c r="BV19">
        <f t="shared" ref="BV19:CY19" si="5">BV18+($D19-$D18)*((BV20-BV18)/(($D20-$D18)))</f>
        <v>0.64878284731323721</v>
      </c>
      <c r="BW19">
        <f t="shared" si="5"/>
        <v>0.63787327981651376</v>
      </c>
      <c r="BX19">
        <f t="shared" si="5"/>
        <v>0.62691251638269985</v>
      </c>
      <c r="BY19">
        <f t="shared" si="5"/>
        <v>0.6160029488859764</v>
      </c>
      <c r="BZ19">
        <f t="shared" si="5"/>
        <v>0.6050421854521626</v>
      </c>
      <c r="CA19">
        <f t="shared" si="5"/>
        <v>0.59413261795543904</v>
      </c>
      <c r="CB19">
        <f t="shared" si="5"/>
        <v>0.58317185452162512</v>
      </c>
      <c r="CC19">
        <f t="shared" si="5"/>
        <v>0.57226228702490167</v>
      </c>
      <c r="CD19">
        <f t="shared" si="5"/>
        <v>0.56110630733944955</v>
      </c>
      <c r="CE19">
        <f t="shared" si="5"/>
        <v>0.54936228702490175</v>
      </c>
      <c r="CF19">
        <f t="shared" si="5"/>
        <v>0.536715874836173</v>
      </c>
      <c r="CG19">
        <f t="shared" si="5"/>
        <v>0.52306946264744425</v>
      </c>
      <c r="CH19">
        <f t="shared" si="5"/>
        <v>0.50847185452162513</v>
      </c>
      <c r="CI19">
        <f t="shared" si="5"/>
        <v>0.49292544233289648</v>
      </c>
      <c r="CJ19">
        <f t="shared" si="5"/>
        <v>0.47637663826998689</v>
      </c>
      <c r="CK19">
        <f t="shared" si="5"/>
        <v>0.45882783420707729</v>
      </c>
      <c r="CL19">
        <f t="shared" si="5"/>
        <v>0.44037663826998691</v>
      </c>
      <c r="CM19">
        <f t="shared" si="5"/>
        <v>0.4209278342070773</v>
      </c>
      <c r="CN19">
        <f t="shared" si="5"/>
        <v>0.40052544233289644</v>
      </c>
      <c r="CO19">
        <f t="shared" si="5"/>
        <v>0.379074246395806</v>
      </c>
      <c r="CP19">
        <f t="shared" si="5"/>
        <v>0.35672065858453472</v>
      </c>
      <c r="CQ19">
        <f t="shared" si="5"/>
        <v>0.33336707077326344</v>
      </c>
      <c r="CR19">
        <f t="shared" si="5"/>
        <v>0.30911348296199215</v>
      </c>
      <c r="CS19">
        <f t="shared" si="5"/>
        <v>0.28380869921363039</v>
      </c>
      <c r="CT19">
        <f t="shared" si="5"/>
        <v>0.25755271952817826</v>
      </c>
      <c r="CU19">
        <f t="shared" si="5"/>
        <v>0.23029673984272608</v>
      </c>
      <c r="CV19">
        <f t="shared" si="5"/>
        <v>0.20213836828309303</v>
      </c>
      <c r="CW19">
        <f t="shared" si="5"/>
        <v>0.1729823885976409</v>
      </c>
      <c r="CX19">
        <f t="shared" si="5"/>
        <v>0.14287282110091742</v>
      </c>
      <c r="CY19">
        <f t="shared" si="5"/>
        <v>0.1117144495412844</v>
      </c>
    </row>
    <row r="20" spans="1:103" x14ac:dyDescent="0.15">
      <c r="A20" t="s">
        <v>85</v>
      </c>
      <c r="B20" s="10" t="s">
        <v>62</v>
      </c>
      <c r="C20">
        <v>1</v>
      </c>
      <c r="D20">
        <v>10</v>
      </c>
      <c r="E20">
        <v>1820</v>
      </c>
      <c r="F20" s="24">
        <f t="shared" si="1"/>
        <v>2.1064814814814863E-2</v>
      </c>
      <c r="G20">
        <v>0.69299999999999995</v>
      </c>
      <c r="H20">
        <v>0.72629999999999995</v>
      </c>
      <c r="I20">
        <v>0.75780000000000003</v>
      </c>
      <c r="J20">
        <v>0.78739999999999999</v>
      </c>
      <c r="K20">
        <v>0.81520000000000004</v>
      </c>
      <c r="L20">
        <v>0.84130000000000005</v>
      </c>
      <c r="M20">
        <v>0.86539999999999995</v>
      </c>
      <c r="N20">
        <v>0.88780000000000003</v>
      </c>
      <c r="O20">
        <v>0.90839999999999999</v>
      </c>
      <c r="P20">
        <v>0.92710000000000004</v>
      </c>
      <c r="Q20">
        <v>0.94399999999999995</v>
      </c>
      <c r="R20">
        <v>0.96</v>
      </c>
      <c r="S20">
        <v>0.97599999999999998</v>
      </c>
      <c r="T20">
        <v>0.98929999999999996</v>
      </c>
      <c r="U20">
        <v>0.99729999999999996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>
        <v>1</v>
      </c>
      <c r="AF20">
        <v>1</v>
      </c>
      <c r="AG20">
        <v>0.99980000000000002</v>
      </c>
      <c r="AH20">
        <v>0.99890000000000001</v>
      </c>
      <c r="AI20">
        <v>0.99750000000000005</v>
      </c>
      <c r="AJ20">
        <v>0.99550000000000005</v>
      </c>
      <c r="AK20">
        <v>0.99299999999999999</v>
      </c>
      <c r="AL20">
        <v>0.98980000000000001</v>
      </c>
      <c r="AM20">
        <v>0.98599999999999999</v>
      </c>
      <c r="AN20">
        <v>0.98170000000000002</v>
      </c>
      <c r="AO20">
        <v>0.9768</v>
      </c>
      <c r="AP20">
        <v>0.97130000000000005</v>
      </c>
      <c r="AQ20">
        <v>0.96519999999999995</v>
      </c>
      <c r="AR20">
        <v>0.95850000000000002</v>
      </c>
      <c r="AS20">
        <v>0.95120000000000005</v>
      </c>
      <c r="AT20">
        <v>0.94330000000000003</v>
      </c>
      <c r="AU20">
        <v>0.93489999999999995</v>
      </c>
      <c r="AV20">
        <v>0.92589999999999995</v>
      </c>
      <c r="AW20">
        <v>0.91620000000000001</v>
      </c>
      <c r="AX20">
        <v>0.90600000000000003</v>
      </c>
      <c r="AY20">
        <v>0.89549999999999996</v>
      </c>
      <c r="AZ20">
        <v>0.88500000000000001</v>
      </c>
      <c r="BA20">
        <v>0.87450000000000006</v>
      </c>
      <c r="BB20">
        <v>0.86399999999999999</v>
      </c>
      <c r="BC20">
        <v>0.85350000000000004</v>
      </c>
      <c r="BD20">
        <v>0.84299999999999997</v>
      </c>
      <c r="BE20">
        <v>0.83250000000000002</v>
      </c>
      <c r="BF20">
        <v>0.82199999999999995</v>
      </c>
      <c r="BG20">
        <v>0.8115</v>
      </c>
      <c r="BH20">
        <v>0.80100000000000005</v>
      </c>
      <c r="BI20">
        <v>0.79049999999999998</v>
      </c>
      <c r="BJ20">
        <v>0.78</v>
      </c>
      <c r="BK20">
        <v>0.76949999999999996</v>
      </c>
      <c r="BL20">
        <v>0.75900000000000001</v>
      </c>
      <c r="BM20">
        <v>0.74850000000000005</v>
      </c>
      <c r="BN20">
        <v>0.73799999999999999</v>
      </c>
      <c r="BO20">
        <v>0.72750000000000004</v>
      </c>
      <c r="BP20">
        <v>0.71699999999999997</v>
      </c>
      <c r="BQ20" s="11">
        <f t="shared" ref="BQ20:BQ26" si="6">E20*0.0000115740740740741</f>
        <v>2.1064814814814863E-2</v>
      </c>
      <c r="BR20">
        <v>0.70650000000000002</v>
      </c>
      <c r="BS20">
        <v>0.69599999999999995</v>
      </c>
      <c r="BT20">
        <v>0.6855</v>
      </c>
      <c r="BU20">
        <v>0.67500000000000004</v>
      </c>
      <c r="BV20">
        <v>0.66449999999999998</v>
      </c>
      <c r="BW20">
        <v>0.65400000000000003</v>
      </c>
      <c r="BX20">
        <v>0.64349999999999996</v>
      </c>
      <c r="BY20">
        <v>0.63300000000000001</v>
      </c>
      <c r="BZ20">
        <v>0.62250000000000005</v>
      </c>
      <c r="CA20">
        <v>0.61199999999999999</v>
      </c>
      <c r="CB20">
        <v>0.60150000000000003</v>
      </c>
      <c r="CC20">
        <v>0.59099999999999997</v>
      </c>
      <c r="CD20">
        <v>0.58009999999999995</v>
      </c>
      <c r="CE20">
        <v>0.56810000000000005</v>
      </c>
      <c r="CF20">
        <v>0.55530000000000002</v>
      </c>
      <c r="CG20">
        <v>0.54149999999999998</v>
      </c>
      <c r="CH20">
        <v>0.52680000000000005</v>
      </c>
      <c r="CI20">
        <v>0.5111</v>
      </c>
      <c r="CJ20">
        <v>0.4945</v>
      </c>
      <c r="CK20">
        <v>0.47689999999999999</v>
      </c>
      <c r="CL20">
        <v>0.45850000000000002</v>
      </c>
      <c r="CM20">
        <v>0.439</v>
      </c>
      <c r="CN20">
        <v>0.41870000000000002</v>
      </c>
      <c r="CO20">
        <v>0.39729999999999999</v>
      </c>
      <c r="CP20">
        <v>0.37509999999999999</v>
      </c>
      <c r="CQ20">
        <v>0.35189999999999999</v>
      </c>
      <c r="CR20">
        <v>0.32779999999999998</v>
      </c>
      <c r="CS20">
        <v>0.30270000000000002</v>
      </c>
      <c r="CT20">
        <v>0.2767</v>
      </c>
      <c r="CU20">
        <v>0.24970000000000001</v>
      </c>
      <c r="CV20">
        <v>0.22189999999999999</v>
      </c>
      <c r="CW20">
        <v>0.193</v>
      </c>
      <c r="CX20">
        <v>0.1633</v>
      </c>
      <c r="CY20">
        <v>0.13250000000000001</v>
      </c>
    </row>
    <row r="21" spans="1:103" x14ac:dyDescent="0.15">
      <c r="A21" t="s">
        <v>44</v>
      </c>
      <c r="B21" s="10" t="str">
        <f>MID(A21,2,100)</f>
        <v>10km</v>
      </c>
      <c r="C21">
        <v>0</v>
      </c>
      <c r="D21">
        <v>10</v>
      </c>
      <c r="E21">
        <v>1801.09</v>
      </c>
      <c r="F21" s="24">
        <f t="shared" si="1"/>
        <v>2.0845949074074121E-2</v>
      </c>
      <c r="G21">
        <v>0.72499999999999998</v>
      </c>
      <c r="H21">
        <v>0.75790000000000002</v>
      </c>
      <c r="I21">
        <v>0.78859999999999997</v>
      </c>
      <c r="J21">
        <v>0.81710000000000005</v>
      </c>
      <c r="K21">
        <v>0.84340000000000004</v>
      </c>
      <c r="L21">
        <v>0.86750000000000005</v>
      </c>
      <c r="M21">
        <v>0.88939999999999997</v>
      </c>
      <c r="N21">
        <v>0.90910000000000002</v>
      </c>
      <c r="O21">
        <v>0.92659999999999998</v>
      </c>
      <c r="P21">
        <v>0.94189999999999996</v>
      </c>
      <c r="Q21">
        <v>0.95499999999999996</v>
      </c>
      <c r="R21">
        <v>0.96699999999999997</v>
      </c>
      <c r="S21">
        <v>0.97899999999999998</v>
      </c>
      <c r="T21">
        <v>0.98929999999999996</v>
      </c>
      <c r="U21">
        <v>0.99609999999999999</v>
      </c>
      <c r="V21">
        <v>0.99960000000000004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>
        <v>1</v>
      </c>
      <c r="AF21">
        <v>0.99970000000000003</v>
      </c>
      <c r="AG21">
        <v>0.99890000000000001</v>
      </c>
      <c r="AH21">
        <v>0.99750000000000005</v>
      </c>
      <c r="AI21">
        <v>0.99550000000000005</v>
      </c>
      <c r="AJ21">
        <v>0.99299999999999999</v>
      </c>
      <c r="AK21">
        <v>0.99</v>
      </c>
      <c r="AL21">
        <v>0.98629999999999995</v>
      </c>
      <c r="AM21">
        <v>0.98209999999999997</v>
      </c>
      <c r="AN21">
        <v>0.97740000000000005</v>
      </c>
      <c r="AO21">
        <v>0.97209999999999996</v>
      </c>
      <c r="AP21">
        <v>0.96619999999999995</v>
      </c>
      <c r="AQ21">
        <v>0.95979999999999999</v>
      </c>
      <c r="AR21">
        <v>0.95279999999999998</v>
      </c>
      <c r="AS21">
        <v>0.94530000000000003</v>
      </c>
      <c r="AT21">
        <v>0.93720000000000003</v>
      </c>
      <c r="AU21">
        <v>0.92849999999999999</v>
      </c>
      <c r="AV21">
        <v>0.91930000000000001</v>
      </c>
      <c r="AW21">
        <v>0.90959999999999996</v>
      </c>
      <c r="AX21">
        <v>0.8992</v>
      </c>
      <c r="AY21">
        <v>0.88829999999999998</v>
      </c>
      <c r="AZ21">
        <v>0.877</v>
      </c>
      <c r="BA21">
        <v>0.86550000000000005</v>
      </c>
      <c r="BB21">
        <v>0.85399999999999998</v>
      </c>
      <c r="BC21">
        <v>0.84250000000000003</v>
      </c>
      <c r="BD21">
        <v>0.83099999999999996</v>
      </c>
      <c r="BE21">
        <v>0.81950000000000001</v>
      </c>
      <c r="BF21">
        <v>0.80800000000000005</v>
      </c>
      <c r="BG21">
        <v>0.79649999999999999</v>
      </c>
      <c r="BH21">
        <v>0.78500000000000003</v>
      </c>
      <c r="BI21">
        <v>0.77349999999999997</v>
      </c>
      <c r="BJ21">
        <v>0.76200000000000001</v>
      </c>
      <c r="BK21">
        <v>0.75049999999999994</v>
      </c>
      <c r="BL21">
        <v>0.73899999999999999</v>
      </c>
      <c r="BM21">
        <v>0.72750000000000004</v>
      </c>
      <c r="BN21">
        <v>0.71599999999999997</v>
      </c>
      <c r="BO21">
        <v>0.70450000000000002</v>
      </c>
      <c r="BP21">
        <v>0.69299999999999995</v>
      </c>
      <c r="BQ21" s="11">
        <f t="shared" si="6"/>
        <v>2.0845949074074121E-2</v>
      </c>
      <c r="BR21">
        <v>0.68149999999999999</v>
      </c>
      <c r="BS21">
        <v>0.67</v>
      </c>
      <c r="BT21">
        <v>0.65849999999999997</v>
      </c>
      <c r="BU21">
        <v>0.64700000000000002</v>
      </c>
      <c r="BV21">
        <v>0.63549999999999995</v>
      </c>
      <c r="BW21">
        <v>0.624</v>
      </c>
      <c r="BX21">
        <v>0.61250000000000004</v>
      </c>
      <c r="BY21">
        <v>0.60099999999999998</v>
      </c>
      <c r="BZ21">
        <v>0.58950000000000002</v>
      </c>
      <c r="CA21">
        <v>0.57799999999999996</v>
      </c>
      <c r="CB21">
        <v>0.5665</v>
      </c>
      <c r="CC21">
        <v>0.55500000000000005</v>
      </c>
      <c r="CD21">
        <v>0.54349999999999998</v>
      </c>
      <c r="CE21">
        <v>0.53200000000000003</v>
      </c>
      <c r="CF21">
        <v>0.52</v>
      </c>
      <c r="CG21">
        <v>0.50700000000000001</v>
      </c>
      <c r="CH21">
        <v>0.49299999999999999</v>
      </c>
      <c r="CI21">
        <v>0.47799999999999998</v>
      </c>
      <c r="CJ21">
        <v>0.46200000000000002</v>
      </c>
      <c r="CK21">
        <v>0.44500000000000001</v>
      </c>
      <c r="CL21">
        <v>0.42699999999999999</v>
      </c>
      <c r="CM21">
        <v>0.40799999999999997</v>
      </c>
      <c r="CN21">
        <v>0.38800000000000001</v>
      </c>
      <c r="CO21">
        <v>0.36699999999999999</v>
      </c>
      <c r="CP21">
        <v>0.34499999999999997</v>
      </c>
      <c r="CQ21">
        <v>0.32200000000000001</v>
      </c>
      <c r="CR21">
        <v>0.29799999999999999</v>
      </c>
      <c r="CS21">
        <v>0.27300000000000002</v>
      </c>
      <c r="CT21">
        <v>0.247</v>
      </c>
      <c r="CU21">
        <v>0.22</v>
      </c>
      <c r="CV21">
        <v>0.192</v>
      </c>
      <c r="CW21">
        <v>0.16300000000000001</v>
      </c>
      <c r="CX21">
        <v>0.13300000000000001</v>
      </c>
      <c r="CY21">
        <v>0.10199999999999999</v>
      </c>
    </row>
    <row r="22" spans="1:103" x14ac:dyDescent="0.15">
      <c r="A22" t="s">
        <v>86</v>
      </c>
      <c r="B22" s="10" t="s">
        <v>63</v>
      </c>
      <c r="C22">
        <v>1</v>
      </c>
      <c r="D22">
        <v>12</v>
      </c>
      <c r="E22">
        <v>2194</v>
      </c>
      <c r="F22" s="24">
        <f t="shared" si="1"/>
        <v>2.5393518518518576E-2</v>
      </c>
      <c r="G22">
        <v>0.69299999999999995</v>
      </c>
      <c r="H22">
        <v>0.72629999999999995</v>
      </c>
      <c r="I22">
        <v>0.75780000000000003</v>
      </c>
      <c r="J22">
        <v>0.78739999999999999</v>
      </c>
      <c r="K22">
        <v>0.81520000000000004</v>
      </c>
      <c r="L22">
        <v>0.84130000000000005</v>
      </c>
      <c r="M22">
        <v>0.86539999999999995</v>
      </c>
      <c r="N22">
        <v>0.88780000000000003</v>
      </c>
      <c r="O22">
        <v>0.90839999999999999</v>
      </c>
      <c r="P22">
        <v>0.92710000000000004</v>
      </c>
      <c r="Q22">
        <v>0.94399999999999995</v>
      </c>
      <c r="R22">
        <v>0.96</v>
      </c>
      <c r="S22">
        <v>0.97599999999999998</v>
      </c>
      <c r="T22">
        <v>0.98929999999999996</v>
      </c>
      <c r="U22">
        <v>0.99729999999999996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0.99980000000000002</v>
      </c>
      <c r="AH22">
        <v>0.99890000000000001</v>
      </c>
      <c r="AI22">
        <v>0.99750000000000005</v>
      </c>
      <c r="AJ22">
        <v>0.99550000000000005</v>
      </c>
      <c r="AK22">
        <v>0.99299999999999999</v>
      </c>
      <c r="AL22">
        <v>0.98980000000000001</v>
      </c>
      <c r="AM22">
        <v>0.98599999999999999</v>
      </c>
      <c r="AN22">
        <v>0.98170000000000002</v>
      </c>
      <c r="AO22">
        <v>0.9768</v>
      </c>
      <c r="AP22">
        <v>0.97130000000000005</v>
      </c>
      <c r="AQ22">
        <v>0.96519999999999995</v>
      </c>
      <c r="AR22">
        <v>0.95850000000000002</v>
      </c>
      <c r="AS22">
        <v>0.95120000000000005</v>
      </c>
      <c r="AT22">
        <v>0.94330000000000003</v>
      </c>
      <c r="AU22">
        <v>0.93489999999999995</v>
      </c>
      <c r="AV22">
        <v>0.92589999999999995</v>
      </c>
      <c r="AW22">
        <v>0.91620000000000001</v>
      </c>
      <c r="AX22">
        <v>0.90600000000000003</v>
      </c>
      <c r="AY22">
        <v>0.89549999999999996</v>
      </c>
      <c r="AZ22">
        <v>0.88500000000000001</v>
      </c>
      <c r="BA22">
        <v>0.87450000000000006</v>
      </c>
      <c r="BB22">
        <v>0.86399999999999999</v>
      </c>
      <c r="BC22">
        <v>0.85350000000000004</v>
      </c>
      <c r="BD22">
        <v>0.84299999999999997</v>
      </c>
      <c r="BE22">
        <v>0.83250000000000002</v>
      </c>
      <c r="BF22">
        <v>0.82199999999999995</v>
      </c>
      <c r="BG22">
        <v>0.8115</v>
      </c>
      <c r="BH22">
        <v>0.80100000000000005</v>
      </c>
      <c r="BI22">
        <v>0.79049999999999998</v>
      </c>
      <c r="BJ22">
        <v>0.78</v>
      </c>
      <c r="BK22">
        <v>0.76949999999999996</v>
      </c>
      <c r="BL22">
        <v>0.75900000000000001</v>
      </c>
      <c r="BM22">
        <v>0.74850000000000005</v>
      </c>
      <c r="BN22">
        <v>0.73799999999999999</v>
      </c>
      <c r="BO22">
        <v>0.72750000000000004</v>
      </c>
      <c r="BP22">
        <v>0.71699999999999997</v>
      </c>
      <c r="BQ22" s="11">
        <f t="shared" si="6"/>
        <v>2.5393518518518576E-2</v>
      </c>
      <c r="BR22">
        <v>0.70650000000000002</v>
      </c>
      <c r="BS22">
        <v>0.69599999999999995</v>
      </c>
      <c r="BT22">
        <v>0.6855</v>
      </c>
      <c r="BU22">
        <v>0.67500000000000004</v>
      </c>
      <c r="BV22">
        <v>0.66449999999999998</v>
      </c>
      <c r="BW22">
        <v>0.65400000000000003</v>
      </c>
      <c r="BX22">
        <v>0.64349999999999996</v>
      </c>
      <c r="BY22">
        <v>0.63300000000000001</v>
      </c>
      <c r="BZ22">
        <v>0.62250000000000005</v>
      </c>
      <c r="CA22">
        <v>0.61199999999999999</v>
      </c>
      <c r="CB22">
        <v>0.60150000000000003</v>
      </c>
      <c r="CC22">
        <v>0.59079999999999999</v>
      </c>
      <c r="CD22">
        <v>0.57920000000000005</v>
      </c>
      <c r="CE22">
        <v>0.56669999999999998</v>
      </c>
      <c r="CF22">
        <v>0.55330000000000001</v>
      </c>
      <c r="CG22">
        <v>0.53900000000000003</v>
      </c>
      <c r="CH22">
        <v>0.52380000000000004</v>
      </c>
      <c r="CI22">
        <v>0.50770000000000004</v>
      </c>
      <c r="CJ22">
        <v>0.49070000000000003</v>
      </c>
      <c r="CK22">
        <v>0.47289999999999999</v>
      </c>
      <c r="CL22">
        <v>0.4541</v>
      </c>
      <c r="CM22">
        <v>0.43440000000000001</v>
      </c>
      <c r="CN22">
        <v>0.41389999999999999</v>
      </c>
      <c r="CO22">
        <v>0.39240000000000003</v>
      </c>
      <c r="CP22">
        <v>0.37</v>
      </c>
      <c r="CQ22">
        <v>0.3468</v>
      </c>
      <c r="CR22">
        <v>0.3226</v>
      </c>
      <c r="CS22">
        <v>0.29759999999999998</v>
      </c>
      <c r="CT22">
        <v>0.27160000000000001</v>
      </c>
      <c r="CU22">
        <v>0.24479999999999999</v>
      </c>
      <c r="CV22">
        <v>0.21709999999999999</v>
      </c>
      <c r="CW22">
        <v>0.18840000000000001</v>
      </c>
      <c r="CX22">
        <v>0.15890000000000001</v>
      </c>
      <c r="CY22">
        <v>0.1285</v>
      </c>
    </row>
    <row r="23" spans="1:103" x14ac:dyDescent="0.15">
      <c r="A23" t="s">
        <v>87</v>
      </c>
      <c r="B23" s="10" t="s">
        <v>64</v>
      </c>
      <c r="C23">
        <v>1</v>
      </c>
      <c r="D23">
        <v>15</v>
      </c>
      <c r="E23">
        <v>2755</v>
      </c>
      <c r="F23" s="24">
        <f t="shared" si="1"/>
        <v>3.188657407407415E-2</v>
      </c>
      <c r="G23">
        <v>0.59450000000000003</v>
      </c>
      <c r="H23">
        <v>0.63819999999999999</v>
      </c>
      <c r="I23">
        <v>0.67930000000000001</v>
      </c>
      <c r="J23">
        <v>0.71779999999999999</v>
      </c>
      <c r="K23">
        <v>0.75370000000000004</v>
      </c>
      <c r="L23">
        <v>0.78700000000000003</v>
      </c>
      <c r="M23">
        <v>0.81769999999999998</v>
      </c>
      <c r="N23">
        <v>0.8458</v>
      </c>
      <c r="O23">
        <v>0.87129999999999996</v>
      </c>
      <c r="P23">
        <v>0.89419999999999999</v>
      </c>
      <c r="Q23">
        <v>0.91449999999999998</v>
      </c>
      <c r="R23">
        <v>0.9335</v>
      </c>
      <c r="S23">
        <v>0.95250000000000001</v>
      </c>
      <c r="T23">
        <v>0.96960000000000002</v>
      </c>
      <c r="U23">
        <v>0.9829</v>
      </c>
      <c r="V23">
        <v>0.99239999999999995</v>
      </c>
      <c r="W23">
        <v>0.99809999999999999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>
        <v>1</v>
      </c>
      <c r="AF23">
        <v>0.99970000000000003</v>
      </c>
      <c r="AG23">
        <v>0.99890000000000001</v>
      </c>
      <c r="AH23">
        <v>0.99750000000000005</v>
      </c>
      <c r="AI23">
        <v>0.99560000000000004</v>
      </c>
      <c r="AJ23">
        <v>0.99309999999999998</v>
      </c>
      <c r="AK23">
        <v>0.99009999999999998</v>
      </c>
      <c r="AL23">
        <v>0.98650000000000004</v>
      </c>
      <c r="AM23">
        <v>0.98229999999999995</v>
      </c>
      <c r="AN23">
        <v>0.97760000000000002</v>
      </c>
      <c r="AO23">
        <v>0.97240000000000004</v>
      </c>
      <c r="AP23">
        <v>0.96660000000000001</v>
      </c>
      <c r="AQ23">
        <v>0.96020000000000005</v>
      </c>
      <c r="AR23">
        <v>0.95330000000000004</v>
      </c>
      <c r="AS23">
        <v>0.94579999999999997</v>
      </c>
      <c r="AT23">
        <v>0.93779999999999997</v>
      </c>
      <c r="AU23">
        <v>0.92930000000000001</v>
      </c>
      <c r="AV23">
        <v>0.92010000000000003</v>
      </c>
      <c r="AW23">
        <v>0.91049999999999998</v>
      </c>
      <c r="AX23">
        <v>0.90029999999999999</v>
      </c>
      <c r="AY23">
        <v>0.88980000000000004</v>
      </c>
      <c r="AZ23">
        <v>0.87929999999999997</v>
      </c>
      <c r="BA23">
        <v>0.86880000000000002</v>
      </c>
      <c r="BB23">
        <v>0.85829999999999995</v>
      </c>
      <c r="BC23">
        <v>0.8478</v>
      </c>
      <c r="BD23">
        <v>0.83730000000000004</v>
      </c>
      <c r="BE23">
        <v>0.82679999999999998</v>
      </c>
      <c r="BF23">
        <v>0.81630000000000003</v>
      </c>
      <c r="BG23">
        <v>0.80579999999999996</v>
      </c>
      <c r="BH23">
        <v>0.79530000000000001</v>
      </c>
      <c r="BI23">
        <v>0.78480000000000005</v>
      </c>
      <c r="BJ23">
        <v>0.77429999999999999</v>
      </c>
      <c r="BK23">
        <v>0.76380000000000003</v>
      </c>
      <c r="BL23">
        <v>0.75329999999999997</v>
      </c>
      <c r="BM23">
        <v>0.74280000000000002</v>
      </c>
      <c r="BN23">
        <v>0.73229999999999995</v>
      </c>
      <c r="BO23">
        <v>0.7218</v>
      </c>
      <c r="BP23">
        <v>0.71130000000000004</v>
      </c>
      <c r="BQ23" s="11">
        <f t="shared" si="6"/>
        <v>3.188657407407415E-2</v>
      </c>
      <c r="BR23">
        <v>0.70079999999999998</v>
      </c>
      <c r="BS23">
        <v>0.69030000000000002</v>
      </c>
      <c r="BT23">
        <v>0.67979999999999996</v>
      </c>
      <c r="BU23">
        <v>0.66930000000000001</v>
      </c>
      <c r="BV23">
        <v>0.65880000000000005</v>
      </c>
      <c r="BW23">
        <v>0.64829999999999999</v>
      </c>
      <c r="BX23">
        <v>0.63780000000000003</v>
      </c>
      <c r="BY23">
        <v>0.62729999999999997</v>
      </c>
      <c r="BZ23">
        <v>0.61680000000000001</v>
      </c>
      <c r="CA23">
        <v>0.60629999999999995</v>
      </c>
      <c r="CB23">
        <v>0.59560000000000002</v>
      </c>
      <c r="CC23">
        <v>0.58409999999999995</v>
      </c>
      <c r="CD23">
        <v>0.57179999999999997</v>
      </c>
      <c r="CE23">
        <v>0.55869999999999997</v>
      </c>
      <c r="CF23">
        <v>0.54469999999999996</v>
      </c>
      <c r="CG23">
        <v>0.52990000000000004</v>
      </c>
      <c r="CH23">
        <v>0.51419999999999999</v>
      </c>
      <c r="CI23">
        <v>0.49769999999999998</v>
      </c>
      <c r="CJ23">
        <v>0.48039999999999999</v>
      </c>
      <c r="CK23">
        <v>0.4622</v>
      </c>
      <c r="CL23">
        <v>0.44319999999999998</v>
      </c>
      <c r="CM23">
        <v>0.42330000000000001</v>
      </c>
      <c r="CN23">
        <v>0.40260000000000001</v>
      </c>
      <c r="CO23">
        <v>0.38100000000000001</v>
      </c>
      <c r="CP23">
        <v>0.35859999999999997</v>
      </c>
      <c r="CQ23">
        <v>0.33539999999999998</v>
      </c>
      <c r="CR23">
        <v>0.31130000000000002</v>
      </c>
      <c r="CS23">
        <v>0.28639999999999999</v>
      </c>
      <c r="CT23">
        <v>0.2606</v>
      </c>
      <c r="CU23">
        <v>0.23400000000000001</v>
      </c>
      <c r="CV23">
        <v>0.20649999999999999</v>
      </c>
      <c r="CW23">
        <v>0.1782</v>
      </c>
      <c r="CX23">
        <v>0.14910000000000001</v>
      </c>
      <c r="CY23">
        <v>0.1191</v>
      </c>
    </row>
    <row r="24" spans="1:103" x14ac:dyDescent="0.15">
      <c r="A24" t="s">
        <v>88</v>
      </c>
      <c r="B24" s="10" t="s">
        <v>65</v>
      </c>
      <c r="C24">
        <v>1</v>
      </c>
      <c r="D24">
        <f>10*mile</f>
        <v>16.093440000000001</v>
      </c>
      <c r="E24">
        <v>2961</v>
      </c>
      <c r="F24" s="24">
        <f t="shared" si="1"/>
        <v>3.427083333333341E-2</v>
      </c>
      <c r="G24">
        <v>0.65249999999999997</v>
      </c>
      <c r="H24">
        <v>0.69240000000000002</v>
      </c>
      <c r="I24">
        <v>0.73009999999999997</v>
      </c>
      <c r="J24">
        <v>0.76559999999999995</v>
      </c>
      <c r="K24">
        <v>0.79890000000000005</v>
      </c>
      <c r="L24">
        <v>0.83</v>
      </c>
      <c r="M24">
        <v>0.8589</v>
      </c>
      <c r="N24">
        <v>0.88560000000000005</v>
      </c>
      <c r="O24">
        <v>0.91010000000000002</v>
      </c>
      <c r="P24">
        <v>0.93240000000000001</v>
      </c>
      <c r="Q24">
        <v>0.95250000000000001</v>
      </c>
      <c r="R24">
        <v>0.97150000000000003</v>
      </c>
      <c r="S24">
        <v>0.99050000000000005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E24">
        <v>1</v>
      </c>
      <c r="AF24">
        <v>0.99970000000000003</v>
      </c>
      <c r="AG24">
        <v>0.99890000000000001</v>
      </c>
      <c r="AH24">
        <v>0.99750000000000005</v>
      </c>
      <c r="AI24">
        <v>0.99560000000000004</v>
      </c>
      <c r="AJ24">
        <v>0.99309999999999998</v>
      </c>
      <c r="AK24">
        <v>0.99009999999999998</v>
      </c>
      <c r="AL24">
        <v>0.98650000000000004</v>
      </c>
      <c r="AM24">
        <v>0.98229999999999995</v>
      </c>
      <c r="AN24">
        <v>0.97760000000000002</v>
      </c>
      <c r="AO24">
        <v>0.97240000000000004</v>
      </c>
      <c r="AP24">
        <v>0.96660000000000001</v>
      </c>
      <c r="AQ24">
        <v>0.96020000000000005</v>
      </c>
      <c r="AR24">
        <v>0.95330000000000004</v>
      </c>
      <c r="AS24">
        <v>0.94579999999999997</v>
      </c>
      <c r="AT24">
        <v>0.93779999999999997</v>
      </c>
      <c r="AU24">
        <v>0.92930000000000001</v>
      </c>
      <c r="AV24">
        <v>0.92010000000000003</v>
      </c>
      <c r="AW24">
        <v>0.91049999999999998</v>
      </c>
      <c r="AX24">
        <v>0.90029999999999999</v>
      </c>
      <c r="AY24">
        <v>0.88980000000000004</v>
      </c>
      <c r="AZ24">
        <v>0.87929999999999997</v>
      </c>
      <c r="BA24">
        <v>0.86880000000000002</v>
      </c>
      <c r="BB24">
        <v>0.85829999999999995</v>
      </c>
      <c r="BC24">
        <v>0.8478</v>
      </c>
      <c r="BD24">
        <v>0.83730000000000004</v>
      </c>
      <c r="BE24">
        <v>0.82679999999999998</v>
      </c>
      <c r="BF24">
        <v>0.81630000000000003</v>
      </c>
      <c r="BG24">
        <v>0.80579999999999996</v>
      </c>
      <c r="BH24">
        <v>0.79530000000000001</v>
      </c>
      <c r="BI24">
        <v>0.78480000000000005</v>
      </c>
      <c r="BJ24">
        <v>0.77429999999999999</v>
      </c>
      <c r="BK24">
        <v>0.76380000000000003</v>
      </c>
      <c r="BL24">
        <v>0.75329999999999997</v>
      </c>
      <c r="BM24">
        <v>0.74280000000000002</v>
      </c>
      <c r="BN24">
        <v>0.73229999999999995</v>
      </c>
      <c r="BO24">
        <v>0.7218</v>
      </c>
      <c r="BP24">
        <v>0.71130000000000004</v>
      </c>
      <c r="BQ24" s="11">
        <f t="shared" si="6"/>
        <v>3.427083333333341E-2</v>
      </c>
      <c r="BR24">
        <v>0.70079999999999998</v>
      </c>
      <c r="BS24">
        <v>0.69030000000000002</v>
      </c>
      <c r="BT24">
        <v>0.67979999999999996</v>
      </c>
      <c r="BU24">
        <v>0.66930000000000001</v>
      </c>
      <c r="BV24">
        <v>0.65880000000000005</v>
      </c>
      <c r="BW24">
        <v>0.64829999999999999</v>
      </c>
      <c r="BX24">
        <v>0.63780000000000003</v>
      </c>
      <c r="BY24">
        <v>0.62729999999999997</v>
      </c>
      <c r="BZ24">
        <v>0.61680000000000001</v>
      </c>
      <c r="CA24">
        <v>0.60629999999999995</v>
      </c>
      <c r="CB24">
        <v>0.59540000000000004</v>
      </c>
      <c r="CC24">
        <v>0.5837</v>
      </c>
      <c r="CD24">
        <v>0.57130000000000003</v>
      </c>
      <c r="CE24">
        <v>0.55789999999999995</v>
      </c>
      <c r="CF24">
        <v>0.54379999999999995</v>
      </c>
      <c r="CG24">
        <v>0.52880000000000005</v>
      </c>
      <c r="CH24">
        <v>0.51300000000000001</v>
      </c>
      <c r="CI24">
        <v>0.49640000000000001</v>
      </c>
      <c r="CJ24">
        <v>0.47899999999999998</v>
      </c>
      <c r="CK24">
        <v>0.4607</v>
      </c>
      <c r="CL24">
        <v>0.44159999999999999</v>
      </c>
      <c r="CM24">
        <v>0.42170000000000002</v>
      </c>
      <c r="CN24">
        <v>0.40100000000000002</v>
      </c>
      <c r="CO24">
        <v>0.37940000000000002</v>
      </c>
      <c r="CP24">
        <v>0.35699999999999998</v>
      </c>
      <c r="CQ24">
        <v>0.33379999999999999</v>
      </c>
      <c r="CR24">
        <v>0.30969999999999998</v>
      </c>
      <c r="CS24">
        <v>0.28489999999999999</v>
      </c>
      <c r="CT24">
        <v>0.25919999999999999</v>
      </c>
      <c r="CU24">
        <v>0.2326</v>
      </c>
      <c r="CV24">
        <v>0.20530000000000001</v>
      </c>
      <c r="CW24">
        <v>0.17710000000000001</v>
      </c>
      <c r="CX24">
        <v>0.14810000000000001</v>
      </c>
      <c r="CY24">
        <v>0.1183</v>
      </c>
    </row>
    <row r="25" spans="1:103" x14ac:dyDescent="0.15">
      <c r="A25" t="s">
        <v>89</v>
      </c>
      <c r="B25" s="10" t="s">
        <v>66</v>
      </c>
      <c r="C25">
        <v>1</v>
      </c>
      <c r="D25">
        <v>20</v>
      </c>
      <c r="E25">
        <v>3700</v>
      </c>
      <c r="F25" s="24">
        <f t="shared" si="1"/>
        <v>4.2824074074074174E-2</v>
      </c>
      <c r="G25">
        <v>0.65249999999999997</v>
      </c>
      <c r="H25">
        <v>0.69240000000000002</v>
      </c>
      <c r="I25">
        <v>0.73009999999999997</v>
      </c>
      <c r="J25">
        <v>0.76559999999999995</v>
      </c>
      <c r="K25">
        <v>0.79890000000000005</v>
      </c>
      <c r="L25">
        <v>0.83</v>
      </c>
      <c r="M25">
        <v>0.8589</v>
      </c>
      <c r="N25">
        <v>0.88560000000000005</v>
      </c>
      <c r="O25">
        <v>0.91010000000000002</v>
      </c>
      <c r="P25">
        <v>0.93240000000000001</v>
      </c>
      <c r="Q25">
        <v>0.95250000000000001</v>
      </c>
      <c r="R25">
        <v>0.97150000000000003</v>
      </c>
      <c r="S25">
        <v>0.99050000000000005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>
        <v>1</v>
      </c>
      <c r="AE25">
        <v>1</v>
      </c>
      <c r="AF25">
        <v>0.99970000000000003</v>
      </c>
      <c r="AG25">
        <v>0.99890000000000001</v>
      </c>
      <c r="AH25">
        <v>0.99750000000000005</v>
      </c>
      <c r="AI25">
        <v>0.99560000000000004</v>
      </c>
      <c r="AJ25">
        <v>0.99309999999999998</v>
      </c>
      <c r="AK25">
        <v>0.99009999999999998</v>
      </c>
      <c r="AL25">
        <v>0.98650000000000004</v>
      </c>
      <c r="AM25">
        <v>0.98229999999999995</v>
      </c>
      <c r="AN25">
        <v>0.97760000000000002</v>
      </c>
      <c r="AO25">
        <v>0.97240000000000004</v>
      </c>
      <c r="AP25">
        <v>0.96660000000000001</v>
      </c>
      <c r="AQ25">
        <v>0.96020000000000005</v>
      </c>
      <c r="AR25">
        <v>0.95330000000000004</v>
      </c>
      <c r="AS25">
        <v>0.94579999999999997</v>
      </c>
      <c r="AT25">
        <v>0.93779999999999997</v>
      </c>
      <c r="AU25">
        <v>0.92930000000000001</v>
      </c>
      <c r="AV25">
        <v>0.92010000000000003</v>
      </c>
      <c r="AW25">
        <v>0.91049999999999998</v>
      </c>
      <c r="AX25">
        <v>0.90029999999999999</v>
      </c>
      <c r="AY25">
        <v>0.88980000000000004</v>
      </c>
      <c r="AZ25">
        <v>0.87929999999999997</v>
      </c>
      <c r="BA25">
        <v>0.86880000000000002</v>
      </c>
      <c r="BB25">
        <v>0.85829999999999995</v>
      </c>
      <c r="BC25">
        <v>0.8478</v>
      </c>
      <c r="BD25">
        <v>0.83730000000000004</v>
      </c>
      <c r="BE25">
        <v>0.82679999999999998</v>
      </c>
      <c r="BF25">
        <v>0.81630000000000003</v>
      </c>
      <c r="BG25">
        <v>0.80579999999999996</v>
      </c>
      <c r="BH25">
        <v>0.79530000000000001</v>
      </c>
      <c r="BI25">
        <v>0.78480000000000005</v>
      </c>
      <c r="BJ25">
        <v>0.77429999999999999</v>
      </c>
      <c r="BK25">
        <v>0.76380000000000003</v>
      </c>
      <c r="BL25">
        <v>0.75329999999999997</v>
      </c>
      <c r="BM25">
        <v>0.74280000000000002</v>
      </c>
      <c r="BN25">
        <v>0.73229999999999995</v>
      </c>
      <c r="BO25">
        <v>0.7218</v>
      </c>
      <c r="BP25">
        <v>0.71130000000000004</v>
      </c>
      <c r="BQ25" s="11">
        <f t="shared" si="6"/>
        <v>4.2824074074074174E-2</v>
      </c>
      <c r="BR25">
        <v>0.70079999999999998</v>
      </c>
      <c r="BS25">
        <v>0.69030000000000002</v>
      </c>
      <c r="BT25">
        <v>0.67979999999999996</v>
      </c>
      <c r="BU25">
        <v>0.66930000000000001</v>
      </c>
      <c r="BV25">
        <v>0.65880000000000005</v>
      </c>
      <c r="BW25">
        <v>0.64829999999999999</v>
      </c>
      <c r="BX25">
        <v>0.63780000000000003</v>
      </c>
      <c r="BY25">
        <v>0.62729999999999997</v>
      </c>
      <c r="BZ25">
        <v>0.61680000000000001</v>
      </c>
      <c r="CA25">
        <v>0.60599999999999998</v>
      </c>
      <c r="CB25">
        <v>0.59450000000000003</v>
      </c>
      <c r="CC25">
        <v>0.58230000000000004</v>
      </c>
      <c r="CD25">
        <v>0.56920000000000004</v>
      </c>
      <c r="CE25">
        <v>0.5554</v>
      </c>
      <c r="CF25">
        <v>0.54079999999999995</v>
      </c>
      <c r="CG25">
        <v>0.52549999999999997</v>
      </c>
      <c r="CH25">
        <v>0.50929999999999997</v>
      </c>
      <c r="CI25">
        <v>0.4924</v>
      </c>
      <c r="CJ25">
        <v>0.47470000000000001</v>
      </c>
      <c r="CK25">
        <v>0.45629999999999998</v>
      </c>
      <c r="CL25">
        <v>0.43709999999999999</v>
      </c>
      <c r="CM25">
        <v>0.41710000000000003</v>
      </c>
      <c r="CN25">
        <v>0.39629999999999999</v>
      </c>
      <c r="CO25">
        <v>0.37480000000000002</v>
      </c>
      <c r="CP25">
        <v>0.35249999999999998</v>
      </c>
      <c r="CQ25">
        <v>0.32940000000000003</v>
      </c>
      <c r="CR25">
        <v>0.30549999999999999</v>
      </c>
      <c r="CS25">
        <v>0.28089999999999998</v>
      </c>
      <c r="CT25">
        <v>0.2555</v>
      </c>
      <c r="CU25">
        <v>0.2293</v>
      </c>
      <c r="CV25">
        <v>0.20230000000000001</v>
      </c>
      <c r="CW25">
        <v>0.17460000000000001</v>
      </c>
      <c r="CX25">
        <v>0.14610000000000001</v>
      </c>
      <c r="CY25">
        <v>0.1169</v>
      </c>
    </row>
    <row r="26" spans="1:103" x14ac:dyDescent="0.15">
      <c r="A26" t="s">
        <v>90</v>
      </c>
      <c r="B26" s="10" t="s">
        <v>48</v>
      </c>
      <c r="C26">
        <v>1</v>
      </c>
      <c r="D26">
        <v>21.0975</v>
      </c>
      <c r="E26">
        <v>3912</v>
      </c>
      <c r="F26" s="24">
        <f t="shared" si="1"/>
        <v>4.5277777777777882E-2</v>
      </c>
      <c r="G26">
        <v>0.59450000000000003</v>
      </c>
      <c r="H26">
        <v>0.63819999999999999</v>
      </c>
      <c r="I26">
        <v>0.67930000000000001</v>
      </c>
      <c r="J26">
        <v>0.71779999999999999</v>
      </c>
      <c r="K26">
        <v>0.75370000000000004</v>
      </c>
      <c r="L26">
        <v>0.78700000000000003</v>
      </c>
      <c r="M26">
        <v>0.81769999999999998</v>
      </c>
      <c r="N26">
        <v>0.8458</v>
      </c>
      <c r="O26">
        <v>0.87129999999999996</v>
      </c>
      <c r="P26">
        <v>0.89419999999999999</v>
      </c>
      <c r="Q26">
        <v>0.91449999999999998</v>
      </c>
      <c r="R26">
        <v>0.9335</v>
      </c>
      <c r="S26">
        <v>0.95250000000000001</v>
      </c>
      <c r="T26">
        <v>0.96960000000000002</v>
      </c>
      <c r="U26">
        <v>0.9829</v>
      </c>
      <c r="V26">
        <v>0.99239999999999995</v>
      </c>
      <c r="W26">
        <v>0.99809999999999999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F26">
        <v>0.99970000000000003</v>
      </c>
      <c r="AG26">
        <v>0.99890000000000001</v>
      </c>
      <c r="AH26">
        <v>0.99750000000000005</v>
      </c>
      <c r="AI26">
        <v>0.99560000000000004</v>
      </c>
      <c r="AJ26">
        <v>0.99309999999999998</v>
      </c>
      <c r="AK26">
        <v>0.99009999999999998</v>
      </c>
      <c r="AL26">
        <v>0.98650000000000004</v>
      </c>
      <c r="AM26">
        <v>0.98229999999999995</v>
      </c>
      <c r="AN26">
        <v>0.97760000000000002</v>
      </c>
      <c r="AO26">
        <v>0.97240000000000004</v>
      </c>
      <c r="AP26">
        <v>0.96660000000000001</v>
      </c>
      <c r="AQ26">
        <v>0.96020000000000005</v>
      </c>
      <c r="AR26">
        <v>0.95330000000000004</v>
      </c>
      <c r="AS26">
        <v>0.94579999999999997</v>
      </c>
      <c r="AT26">
        <v>0.93779999999999997</v>
      </c>
      <c r="AU26">
        <v>0.92930000000000001</v>
      </c>
      <c r="AV26">
        <v>0.92010000000000003</v>
      </c>
      <c r="AW26">
        <v>0.91049999999999998</v>
      </c>
      <c r="AX26">
        <v>0.90029999999999999</v>
      </c>
      <c r="AY26">
        <v>0.88980000000000004</v>
      </c>
      <c r="AZ26">
        <v>0.87929999999999997</v>
      </c>
      <c r="BA26">
        <v>0.86880000000000002</v>
      </c>
      <c r="BB26">
        <v>0.85829999999999995</v>
      </c>
      <c r="BC26">
        <v>0.8478</v>
      </c>
      <c r="BD26">
        <v>0.83730000000000004</v>
      </c>
      <c r="BE26">
        <v>0.82679999999999998</v>
      </c>
      <c r="BF26">
        <v>0.81630000000000003</v>
      </c>
      <c r="BG26">
        <v>0.80579999999999996</v>
      </c>
      <c r="BH26">
        <v>0.79530000000000001</v>
      </c>
      <c r="BI26">
        <v>0.78480000000000005</v>
      </c>
      <c r="BJ26">
        <v>0.77429999999999999</v>
      </c>
      <c r="BK26">
        <v>0.76380000000000003</v>
      </c>
      <c r="BL26">
        <v>0.75329999999999997</v>
      </c>
      <c r="BM26">
        <v>0.74280000000000002</v>
      </c>
      <c r="BN26">
        <v>0.73229999999999995</v>
      </c>
      <c r="BO26">
        <v>0.7218</v>
      </c>
      <c r="BP26">
        <v>0.71130000000000004</v>
      </c>
      <c r="BQ26" s="11">
        <f t="shared" si="6"/>
        <v>4.5277777777777882E-2</v>
      </c>
      <c r="BR26">
        <v>0.70079999999999998</v>
      </c>
      <c r="BS26">
        <v>0.69030000000000002</v>
      </c>
      <c r="BT26">
        <v>0.67979999999999996</v>
      </c>
      <c r="BU26">
        <v>0.66930000000000001</v>
      </c>
      <c r="BV26">
        <v>0.65880000000000005</v>
      </c>
      <c r="BW26">
        <v>0.64829999999999999</v>
      </c>
      <c r="BX26">
        <v>0.63780000000000003</v>
      </c>
      <c r="BY26">
        <v>0.62729999999999997</v>
      </c>
      <c r="BZ26">
        <v>0.61680000000000001</v>
      </c>
      <c r="CA26">
        <v>0.60589999999999999</v>
      </c>
      <c r="CB26">
        <v>0.59419999999999995</v>
      </c>
      <c r="CC26">
        <v>0.58179999999999998</v>
      </c>
      <c r="CD26">
        <v>0.56869999999999998</v>
      </c>
      <c r="CE26">
        <v>0.55479999999999996</v>
      </c>
      <c r="CF26">
        <v>0.54010000000000002</v>
      </c>
      <c r="CG26">
        <v>0.52459999999999996</v>
      </c>
      <c r="CH26">
        <v>0.50839999999999996</v>
      </c>
      <c r="CI26">
        <v>0.49149999999999999</v>
      </c>
      <c r="CJ26">
        <v>0.4738</v>
      </c>
      <c r="CK26">
        <v>0.45529999999999998</v>
      </c>
      <c r="CL26">
        <v>0.436</v>
      </c>
      <c r="CM26">
        <v>0.41599999999999998</v>
      </c>
      <c r="CN26">
        <v>0.39529999999999998</v>
      </c>
      <c r="CO26">
        <v>0.37380000000000002</v>
      </c>
      <c r="CP26">
        <v>0.35149999999999998</v>
      </c>
      <c r="CQ26">
        <v>0.32840000000000003</v>
      </c>
      <c r="CR26">
        <v>0.30459999999999998</v>
      </c>
      <c r="CS26">
        <v>0.28010000000000002</v>
      </c>
      <c r="CT26">
        <v>0.25480000000000003</v>
      </c>
      <c r="CU26">
        <v>0.22869999999999999</v>
      </c>
      <c r="CV26">
        <v>0.20180000000000001</v>
      </c>
      <c r="CW26">
        <v>0.17419999999999999</v>
      </c>
      <c r="CX26">
        <v>0.1459</v>
      </c>
      <c r="CY26">
        <v>0.1168</v>
      </c>
    </row>
    <row r="27" spans="1:103" x14ac:dyDescent="0.15">
      <c r="A27" t="s">
        <v>1738</v>
      </c>
      <c r="B27" s="10" t="s">
        <v>1740</v>
      </c>
      <c r="D27">
        <v>23</v>
      </c>
      <c r="E27">
        <f>E26+($D27-$D26)*((E28-E26)/(($D28-$D26)))</f>
        <v>4279.0935297885972</v>
      </c>
      <c r="F27" s="24">
        <f t="shared" si="1"/>
        <v>4.9526545483664433E-2</v>
      </c>
      <c r="G27">
        <f t="shared" ref="G27:I27" si="7">G26+($D27-$D26)*((G28-G26)/(($D28-$D26)))</f>
        <v>0.62277546444586807</v>
      </c>
      <c r="H27">
        <f t="shared" si="7"/>
        <v>0.66462293401665595</v>
      </c>
      <c r="I27">
        <f t="shared" si="7"/>
        <v>0.70406540679051888</v>
      </c>
      <c r="J27">
        <f t="shared" ref="J27" si="8">J26+($D27-$D26)*((J28-J26)/(($D28-$D26)))</f>
        <v>0.74110288276745673</v>
      </c>
      <c r="K27">
        <f t="shared" ref="K27" si="9">K26+($D27-$D26)*((K28-K26)/(($D28-$D26)))</f>
        <v>0.77573536194746961</v>
      </c>
      <c r="L27">
        <f t="shared" ref="L27:M27" si="10">L26+($D27-$D26)*((L28-L26)/(($D28-$D26)))</f>
        <v>0.80796284433055732</v>
      </c>
      <c r="M27">
        <f t="shared" si="10"/>
        <v>0.83778532991672006</v>
      </c>
      <c r="N27">
        <f t="shared" ref="N27" si="11">N26+($D27-$D26)*((N28-N26)/(($D28-$D26)))</f>
        <v>0.86520281870595772</v>
      </c>
      <c r="O27">
        <f t="shared" ref="O27" si="12">O26+($D27-$D26)*((O28-O26)/(($D28-$D26)))</f>
        <v>0.89021531069827031</v>
      </c>
      <c r="P27">
        <f t="shared" ref="P27:Q27" si="13">P26+($D27-$D26)*((P28-P26)/(($D28-$D26)))</f>
        <v>0.91282280589365794</v>
      </c>
      <c r="Q27">
        <f t="shared" si="13"/>
        <v>0.93302530429212038</v>
      </c>
      <c r="R27">
        <f t="shared" ref="R27" si="14">R26+($D27-$D26)*((R28-R26)/(($D28-$D26)))</f>
        <v>0.9520253042921204</v>
      </c>
      <c r="S27">
        <f t="shared" ref="S27" si="15">S26+($D27-$D26)*((S28-S26)/(($D28-$D26)))</f>
        <v>0.97102530429212042</v>
      </c>
      <c r="T27">
        <f t="shared" ref="T27:U27" si="16">T26+($D27-$D26)*((T28-T26)/(($D28-$D26)))</f>
        <v>0.98442024343369638</v>
      </c>
      <c r="U27">
        <f t="shared" si="16"/>
        <v>0.99123638693145422</v>
      </c>
      <c r="V27">
        <f t="shared" ref="V27" si="17">V26+($D27-$D26)*((V28-V26)/(($D28-$D26)))</f>
        <v>0.9961050608584241</v>
      </c>
      <c r="W27">
        <f t="shared" ref="W27" si="18">W26+($D27-$D26)*((W28-W26)/(($D28-$D26)))</f>
        <v>0.99902626521460602</v>
      </c>
      <c r="X27">
        <f t="shared" ref="X27:Y27" si="19">X26+($D27-$D26)*((X28-X26)/(($D28-$D26)))</f>
        <v>1</v>
      </c>
      <c r="Y27">
        <f t="shared" si="19"/>
        <v>1</v>
      </c>
      <c r="Z27">
        <f t="shared" ref="Z27" si="20">Z26+($D27-$D26)*((Z28-Z26)/(($D28-$D26)))</f>
        <v>1</v>
      </c>
      <c r="AA27">
        <f t="shared" ref="AA27" si="21">AA26+($D27-$D26)*((AA28-AA26)/(($D28-$D26)))</f>
        <v>1</v>
      </c>
      <c r="AB27">
        <f t="shared" ref="AB27:AC27" si="22">AB26+($D27-$D26)*((AB28-AB26)/(($D28-$D26)))</f>
        <v>1</v>
      </c>
      <c r="AC27">
        <f t="shared" si="22"/>
        <v>1</v>
      </c>
      <c r="AD27">
        <f t="shared" ref="AD27" si="23">AD26+($D27-$D26)*((AD28-AD26)/(($D28-$D26)))</f>
        <v>1</v>
      </c>
      <c r="AE27">
        <f t="shared" ref="AE27" si="24">AE26+($D27-$D26)*((AE28-AE26)/(($D28-$D26)))</f>
        <v>1</v>
      </c>
      <c r="AF27">
        <f t="shared" ref="AF27:AG27" si="25">AF26+($D27-$D26)*((AF28-AF26)/(($D28-$D26)))</f>
        <v>0.99970000000000003</v>
      </c>
      <c r="AG27">
        <f t="shared" si="25"/>
        <v>0.99890000000000001</v>
      </c>
      <c r="AH27">
        <f t="shared" ref="AH27" si="26">AH26+($D27-$D26)*((AH28-AH26)/(($D28-$D26)))</f>
        <v>0.99750000000000005</v>
      </c>
      <c r="AI27">
        <f t="shared" ref="AI27" si="27">AI26+($D27-$D26)*((AI28-AI26)/(($D28-$D26)))</f>
        <v>0.99555124919923133</v>
      </c>
      <c r="AJ27">
        <f t="shared" ref="AJ27:AK27" si="28">AJ26+($D27-$D26)*((AJ28-AJ26)/(($D28-$D26)))</f>
        <v>0.99305124919923127</v>
      </c>
      <c r="AK27">
        <f t="shared" si="28"/>
        <v>0.99000249839846255</v>
      </c>
      <c r="AL27">
        <f t="shared" ref="AL27" si="29">AL26+($D27-$D26)*((AL28-AL26)/(($D28-$D26)))</f>
        <v>0.9864024983984625</v>
      </c>
      <c r="AM27">
        <f t="shared" ref="AM27" si="30">AM26+($D27-$D26)*((AM28-AM26)/(($D28-$D26)))</f>
        <v>0.98220249839846252</v>
      </c>
      <c r="AN27">
        <f t="shared" ref="AN27:AO27" si="31">AN26+($D27-$D26)*((AN28-AN26)/(($D28-$D26)))</f>
        <v>0.97750249839846259</v>
      </c>
      <c r="AO27">
        <f t="shared" si="31"/>
        <v>0.97220499679692507</v>
      </c>
      <c r="AP27">
        <f t="shared" ref="AP27" si="32">AP26+($D27-$D26)*((AP28-AP26)/(($D28-$D26)))</f>
        <v>0.96640499679692504</v>
      </c>
      <c r="AQ27">
        <f t="shared" ref="AQ27" si="33">AQ26+($D27-$D26)*((AQ28-AQ26)/(($D28-$D26)))</f>
        <v>0.95995624599615637</v>
      </c>
      <c r="AR27">
        <f t="shared" ref="AR27:AS27" si="34">AR26+($D27-$D26)*((AR28-AR26)/(($D28-$D26)))</f>
        <v>0.95305624599615635</v>
      </c>
      <c r="AS27">
        <f t="shared" si="34"/>
        <v>0.94550749519538757</v>
      </c>
      <c r="AT27">
        <f t="shared" ref="AT27" si="35">AT26+($D27-$D26)*((AT28-AT26)/(($D28-$D26)))</f>
        <v>0.93745874439461885</v>
      </c>
      <c r="AU27">
        <f t="shared" ref="AU27" si="36">AU26+($D27-$D26)*((AU28-AU26)/(($D28-$D26)))</f>
        <v>0.92886124279308135</v>
      </c>
      <c r="AV27">
        <f t="shared" ref="AV27:AW27" si="37">AV26+($D27-$D26)*((AV28-AV26)/(($D28-$D26)))</f>
        <v>0.91966124279308137</v>
      </c>
      <c r="AW27">
        <f t="shared" si="37"/>
        <v>0.90996374119154388</v>
      </c>
      <c r="AX27">
        <f t="shared" ref="AX27" si="38">AX26+($D27-$D26)*((AX28-AX26)/(($D28-$D26)))</f>
        <v>0.89971499039077518</v>
      </c>
      <c r="AY27">
        <f t="shared" ref="AY27" si="39">AY26+($D27-$D26)*((AY28-AY26)/(($D28-$D26)))</f>
        <v>0.8891662395900064</v>
      </c>
      <c r="AZ27">
        <f t="shared" ref="AZ27:BA27" si="40">AZ26+($D27-$D26)*((AZ28-AZ26)/(($D28-$D26)))</f>
        <v>0.87856873798846891</v>
      </c>
      <c r="BA27">
        <f t="shared" si="40"/>
        <v>0.86801998718770024</v>
      </c>
      <c r="BB27">
        <f t="shared" ref="BB27" si="41">BB26+($D27-$D26)*((BB28-BB26)/(($D28-$D26)))</f>
        <v>0.85747123638693146</v>
      </c>
      <c r="BC27">
        <f t="shared" ref="BC27" si="42">BC26+($D27-$D26)*((BC28-BC26)/(($D28-$D26)))</f>
        <v>0.84692248558616268</v>
      </c>
      <c r="BD27">
        <f t="shared" ref="BD27:BE27" si="43">BD26+($D27-$D26)*((BD28-BD26)/(($D28-$D26)))</f>
        <v>0.83637373478539401</v>
      </c>
      <c r="BE27">
        <f t="shared" si="43"/>
        <v>0.82577623318385651</v>
      </c>
      <c r="BF27">
        <f t="shared" ref="BF27" si="44">BF26+($D27-$D26)*((BF28-BF26)/(($D28-$D26)))</f>
        <v>0.81522748238308784</v>
      </c>
      <c r="BG27">
        <f t="shared" ref="BG27" si="45">BG26+($D27-$D26)*((BG28-BG26)/(($D28-$D26)))</f>
        <v>0.80467873158231895</v>
      </c>
      <c r="BH27">
        <f t="shared" ref="BH27:BI27" si="46">BH26+($D27-$D26)*((BH28-BH26)/(($D28-$D26)))</f>
        <v>0.79412998078155028</v>
      </c>
      <c r="BI27">
        <f t="shared" si="46"/>
        <v>0.7835324791800129</v>
      </c>
      <c r="BJ27">
        <f t="shared" ref="BJ27" si="47">BJ26+($D27-$D26)*((BJ28-BJ26)/(($D28-$D26)))</f>
        <v>0.77298372837924401</v>
      </c>
      <c r="BK27">
        <f t="shared" ref="BK27" si="48">BK26+($D27-$D26)*((BK28-BK26)/(($D28-$D26)))</f>
        <v>0.76243497757847534</v>
      </c>
      <c r="BL27">
        <f t="shared" ref="BL27:BM27" si="49">BL26+($D27-$D26)*((BL28-BL26)/(($D28-$D26)))</f>
        <v>0.75188622677770656</v>
      </c>
      <c r="BM27">
        <f t="shared" si="49"/>
        <v>0.74133747597693789</v>
      </c>
      <c r="BN27">
        <f t="shared" ref="BN27" si="50">BN26+($D27-$D26)*((BN28-BN26)/(($D28-$D26)))</f>
        <v>0.73073997437540039</v>
      </c>
      <c r="BO27">
        <f t="shared" ref="BO27" si="51">BO26+($D27-$D26)*((BO28-BO26)/(($D28-$D26)))</f>
        <v>0.72019122357463161</v>
      </c>
      <c r="BP27">
        <f t="shared" ref="BP27:BQ27" si="52">BP26+($D27-$D26)*((BP28-BP26)/(($D28-$D26)))</f>
        <v>0.70964247277386294</v>
      </c>
      <c r="BQ27">
        <f t="shared" si="52"/>
        <v>4.9526545483664433E-2</v>
      </c>
      <c r="BR27">
        <f t="shared" ref="BR27" si="53">BR26+($D27-$D26)*((BR28-BR26)/(($D28-$D26)))</f>
        <v>0.69909372197309416</v>
      </c>
      <c r="BS27">
        <f t="shared" ref="BS27" si="54">BS26+($D27-$D26)*((BS28-BS26)/(($D28-$D26)))</f>
        <v>0.68849622037155667</v>
      </c>
      <c r="BT27">
        <f t="shared" ref="BT27:BU27" si="55">BT26+($D27-$D26)*((BT28-BT26)/(($D28-$D26)))</f>
        <v>0.677947469570788</v>
      </c>
      <c r="BU27">
        <f t="shared" si="55"/>
        <v>0.66739871877001922</v>
      </c>
      <c r="BV27">
        <f t="shared" ref="BV27" si="56">BV26+($D27-$D26)*((BV28-BV26)/(($D28-$D26)))</f>
        <v>0.65684996796925055</v>
      </c>
      <c r="BW27">
        <f t="shared" ref="BW27" si="57">BW26+($D27-$D26)*((BW28-BW26)/(($D28-$D26)))</f>
        <v>0.64625246636771305</v>
      </c>
      <c r="BX27">
        <f t="shared" ref="BX27:BY27" si="58">BX26+($D27-$D26)*((BX28-BX26)/(($D28-$D26)))</f>
        <v>0.63570371556694427</v>
      </c>
      <c r="BY27">
        <f t="shared" si="58"/>
        <v>0.62515496476617549</v>
      </c>
      <c r="BZ27">
        <f t="shared" ref="BZ27" si="59">BZ26+($D27-$D26)*((BZ28-BZ26)/(($D28-$D26)))</f>
        <v>0.61460621396540682</v>
      </c>
      <c r="CA27">
        <f t="shared" ref="CA27" si="60">CA26+($D27-$D26)*((CA28-CA26)/(($D28-$D26)))</f>
        <v>0.60355996156310054</v>
      </c>
      <c r="CB27">
        <f t="shared" ref="CB27:CC27" si="61">CB26+($D27-$D26)*((CB28-CB26)/(($D28-$D26)))</f>
        <v>0.59171370916079435</v>
      </c>
      <c r="CC27">
        <f t="shared" si="61"/>
        <v>0.57916745675848813</v>
      </c>
      <c r="CD27">
        <f t="shared" ref="CD27" si="62">CD26+($D27-$D26)*((CD28-CD26)/(($D28-$D26)))</f>
        <v>0.56587245355541316</v>
      </c>
      <c r="CE27">
        <f t="shared" ref="CE27" si="63">CE26+($D27-$D26)*((CE28-CE26)/(($D28-$D26)))</f>
        <v>0.55177745035233816</v>
      </c>
      <c r="CF27">
        <f t="shared" ref="CF27:CG27" si="64">CF26+($D27-$D26)*((CF28-CF26)/(($D28-$D26)))</f>
        <v>0.53688244714926325</v>
      </c>
      <c r="CG27">
        <f t="shared" si="64"/>
        <v>0.52123619474695704</v>
      </c>
      <c r="CH27">
        <f t="shared" ref="CH27" si="65">CH26+($D27-$D26)*((CH28-CH26)/(($D28-$D26)))</f>
        <v>0.50484119154388207</v>
      </c>
      <c r="CI27">
        <f t="shared" ref="CI27" si="66">CI26+($D27-$D26)*((CI28-CI26)/(($D28-$D26)))</f>
        <v>0.48774618834080719</v>
      </c>
      <c r="CJ27">
        <f t="shared" ref="CJ27:CK27" si="67">CJ26+($D27-$D26)*((CJ28-CJ26)/(($D28-$D26)))</f>
        <v>0.46985118513773222</v>
      </c>
      <c r="CK27">
        <f t="shared" si="67"/>
        <v>0.45115618193465723</v>
      </c>
      <c r="CL27">
        <f t="shared" ref="CL27" si="68">CL26+($D27-$D26)*((CL28-CL26)/(($D28-$D26)))</f>
        <v>0.43166117873158233</v>
      </c>
      <c r="CM27">
        <f t="shared" ref="CM27" si="69">CM26+($D27-$D26)*((CM28-CM26)/(($D28-$D26)))</f>
        <v>0.41146617552850734</v>
      </c>
      <c r="CN27">
        <f t="shared" ref="CN27:CO27" si="70">CN26+($D27-$D26)*((CN28-CN26)/(($D28-$D26)))</f>
        <v>0.39052242152466365</v>
      </c>
      <c r="CO27">
        <f t="shared" si="70"/>
        <v>0.36877866752082</v>
      </c>
      <c r="CP27">
        <f t="shared" ref="CP27" si="71">CP26+($D27-$D26)*((CP28-CP26)/(($D28-$D26)))</f>
        <v>0.34623491351697627</v>
      </c>
      <c r="CQ27">
        <f t="shared" ref="CQ27" si="72">CQ26+($D27-$D26)*((CQ28-CQ26)/(($D28-$D26)))</f>
        <v>0.32293991031390135</v>
      </c>
      <c r="CR27">
        <f t="shared" ref="CR27:CS27" si="73">CR26+($D27-$D26)*((CR28-CR26)/(($D28-$D26)))</f>
        <v>0.29894490711082639</v>
      </c>
      <c r="CS27">
        <f t="shared" si="73"/>
        <v>0.27415240230621396</v>
      </c>
      <c r="CT27">
        <f t="shared" ref="CT27" si="74">CT26+($D27-$D26)*((CT28-CT26)/(($D28-$D26)))</f>
        <v>0.24860864830237028</v>
      </c>
      <c r="CU27">
        <f t="shared" ref="CU27" si="75">CU26+($D27-$D26)*((CU28-CU26)/(($D28-$D26)))</f>
        <v>0.22226489429852658</v>
      </c>
      <c r="CV27">
        <f t="shared" ref="CV27:CW27" si="76">CV26+($D27-$D26)*((CV28-CV26)/(($D28-$D26)))</f>
        <v>0.19512114029468289</v>
      </c>
      <c r="CW27">
        <f t="shared" si="76"/>
        <v>0.16727738629083921</v>
      </c>
      <c r="CX27">
        <f t="shared" ref="CX27" si="77">CX26+($D27-$D26)*((CX28-CX26)/(($D28-$D26)))</f>
        <v>0.13868488148622676</v>
      </c>
      <c r="CY27">
        <f t="shared" ref="CY27" si="78">CY26+($D27-$D26)*((CY28-CY26)/(($D28-$D26)))</f>
        <v>0.10929237668161436</v>
      </c>
    </row>
    <row r="28" spans="1:103" x14ac:dyDescent="0.15">
      <c r="A28" t="s">
        <v>91</v>
      </c>
      <c r="B28" s="10" t="s">
        <v>67</v>
      </c>
      <c r="C28">
        <v>1</v>
      </c>
      <c r="D28">
        <v>25</v>
      </c>
      <c r="E28">
        <v>4665</v>
      </c>
      <c r="F28" s="24">
        <f t="shared" si="1"/>
        <v>5.3993055555555676E-2</v>
      </c>
      <c r="G28">
        <v>0.65249999999999997</v>
      </c>
      <c r="H28">
        <v>0.69240000000000002</v>
      </c>
      <c r="I28">
        <v>0.73009999999999997</v>
      </c>
      <c r="J28">
        <v>0.76559999999999995</v>
      </c>
      <c r="K28">
        <v>0.79890000000000005</v>
      </c>
      <c r="L28">
        <v>0.83</v>
      </c>
      <c r="M28">
        <v>0.8589</v>
      </c>
      <c r="N28">
        <v>0.88560000000000005</v>
      </c>
      <c r="O28">
        <v>0.91010000000000002</v>
      </c>
      <c r="P28">
        <v>0.93240000000000001</v>
      </c>
      <c r="Q28">
        <v>0.95250000000000001</v>
      </c>
      <c r="R28">
        <v>0.97150000000000003</v>
      </c>
      <c r="S28">
        <v>0.99050000000000005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>
        <v>1</v>
      </c>
      <c r="AE28">
        <v>1</v>
      </c>
      <c r="AF28">
        <v>0.99970000000000003</v>
      </c>
      <c r="AG28">
        <v>0.99890000000000001</v>
      </c>
      <c r="AH28">
        <v>0.99750000000000005</v>
      </c>
      <c r="AI28">
        <v>0.99550000000000005</v>
      </c>
      <c r="AJ28">
        <v>0.99299999999999999</v>
      </c>
      <c r="AK28">
        <v>0.9899</v>
      </c>
      <c r="AL28">
        <v>0.98629999999999995</v>
      </c>
      <c r="AM28">
        <v>0.98209999999999997</v>
      </c>
      <c r="AN28">
        <v>0.97740000000000005</v>
      </c>
      <c r="AO28">
        <v>0.97199999999999998</v>
      </c>
      <c r="AP28">
        <v>0.96619999999999995</v>
      </c>
      <c r="AQ28">
        <v>0.9597</v>
      </c>
      <c r="AR28">
        <v>0.95279999999999998</v>
      </c>
      <c r="AS28">
        <v>0.94520000000000004</v>
      </c>
      <c r="AT28">
        <v>0.93710000000000004</v>
      </c>
      <c r="AU28">
        <v>0.9284</v>
      </c>
      <c r="AV28">
        <v>0.91920000000000002</v>
      </c>
      <c r="AW28">
        <v>0.90939999999999999</v>
      </c>
      <c r="AX28">
        <v>0.89910000000000001</v>
      </c>
      <c r="AY28">
        <v>0.88849999999999996</v>
      </c>
      <c r="AZ28">
        <v>0.87780000000000002</v>
      </c>
      <c r="BA28">
        <v>0.86719999999999997</v>
      </c>
      <c r="BB28">
        <v>0.85660000000000003</v>
      </c>
      <c r="BC28">
        <v>0.84599999999999997</v>
      </c>
      <c r="BD28">
        <v>0.83540000000000003</v>
      </c>
      <c r="BE28">
        <v>0.82469999999999999</v>
      </c>
      <c r="BF28">
        <v>0.81410000000000005</v>
      </c>
      <c r="BG28">
        <v>0.80349999999999999</v>
      </c>
      <c r="BH28">
        <v>0.79290000000000005</v>
      </c>
      <c r="BI28">
        <v>0.78220000000000001</v>
      </c>
      <c r="BJ28">
        <v>0.77159999999999995</v>
      </c>
      <c r="BK28">
        <v>0.76100000000000001</v>
      </c>
      <c r="BL28">
        <v>0.75039999999999996</v>
      </c>
      <c r="BM28">
        <v>0.73980000000000001</v>
      </c>
      <c r="BN28">
        <v>0.72909999999999997</v>
      </c>
      <c r="BO28">
        <v>0.71850000000000003</v>
      </c>
      <c r="BP28">
        <v>0.70789999999999997</v>
      </c>
      <c r="BQ28" s="11">
        <f t="shared" ref="BQ28:BQ36" si="79">E28*0.0000115740740740741</f>
        <v>5.3993055555555676E-2</v>
      </c>
      <c r="BR28">
        <v>0.69730000000000003</v>
      </c>
      <c r="BS28">
        <v>0.68659999999999999</v>
      </c>
      <c r="BT28">
        <v>0.67600000000000005</v>
      </c>
      <c r="BU28">
        <v>0.66539999999999999</v>
      </c>
      <c r="BV28">
        <v>0.65480000000000005</v>
      </c>
      <c r="BW28">
        <v>0.64410000000000001</v>
      </c>
      <c r="BX28">
        <v>0.63349999999999995</v>
      </c>
      <c r="BY28">
        <v>0.62290000000000001</v>
      </c>
      <c r="BZ28">
        <v>0.61229999999999996</v>
      </c>
      <c r="CA28">
        <v>0.60109999999999997</v>
      </c>
      <c r="CB28">
        <v>0.58909999999999996</v>
      </c>
      <c r="CC28">
        <v>0.57640000000000002</v>
      </c>
      <c r="CD28">
        <v>0.56289999999999996</v>
      </c>
      <c r="CE28">
        <v>0.54859999999999998</v>
      </c>
      <c r="CF28">
        <v>0.53349999999999997</v>
      </c>
      <c r="CG28">
        <v>0.51770000000000005</v>
      </c>
      <c r="CH28">
        <v>0.50109999999999999</v>
      </c>
      <c r="CI28">
        <v>0.48380000000000001</v>
      </c>
      <c r="CJ28">
        <v>0.4657</v>
      </c>
      <c r="CK28">
        <v>0.44679999999999997</v>
      </c>
      <c r="CL28">
        <v>0.42709999999999998</v>
      </c>
      <c r="CM28">
        <v>0.40670000000000001</v>
      </c>
      <c r="CN28">
        <v>0.38550000000000001</v>
      </c>
      <c r="CO28">
        <v>0.36349999999999999</v>
      </c>
      <c r="CP28">
        <v>0.3407</v>
      </c>
      <c r="CQ28">
        <v>0.31719999999999998</v>
      </c>
      <c r="CR28">
        <v>0.29299999999999998</v>
      </c>
      <c r="CS28">
        <v>0.26790000000000003</v>
      </c>
      <c r="CT28">
        <v>0.24210000000000001</v>
      </c>
      <c r="CU28">
        <v>0.2155</v>
      </c>
      <c r="CV28">
        <v>0.18809999999999999</v>
      </c>
      <c r="CW28">
        <v>0.16</v>
      </c>
      <c r="CX28">
        <v>0.13109999999999999</v>
      </c>
      <c r="CY28">
        <v>0.1014</v>
      </c>
    </row>
    <row r="29" spans="1:103" x14ac:dyDescent="0.15">
      <c r="A29" t="s">
        <v>92</v>
      </c>
      <c r="B29" s="10" t="s">
        <v>68</v>
      </c>
      <c r="C29">
        <v>1</v>
      </c>
      <c r="D29">
        <v>30</v>
      </c>
      <c r="E29">
        <v>5660</v>
      </c>
      <c r="F29" s="24">
        <f t="shared" si="1"/>
        <v>6.5509259259259406E-2</v>
      </c>
      <c r="G29">
        <v>0.65249999999999997</v>
      </c>
      <c r="H29">
        <v>0.69240000000000002</v>
      </c>
      <c r="I29">
        <v>0.73009999999999997</v>
      </c>
      <c r="J29">
        <v>0.76559999999999995</v>
      </c>
      <c r="K29">
        <v>0.79890000000000005</v>
      </c>
      <c r="L29">
        <v>0.83</v>
      </c>
      <c r="M29">
        <v>0.8589</v>
      </c>
      <c r="N29">
        <v>0.88560000000000005</v>
      </c>
      <c r="O29">
        <v>0.91010000000000002</v>
      </c>
      <c r="P29">
        <v>0.93240000000000001</v>
      </c>
      <c r="Q29">
        <v>0.95250000000000001</v>
      </c>
      <c r="R29">
        <v>0.97150000000000003</v>
      </c>
      <c r="S29">
        <v>0.99050000000000005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>
        <v>1</v>
      </c>
      <c r="AF29">
        <v>1</v>
      </c>
      <c r="AG29">
        <v>0.99980000000000002</v>
      </c>
      <c r="AH29">
        <v>0.99890000000000001</v>
      </c>
      <c r="AI29">
        <v>0.99750000000000005</v>
      </c>
      <c r="AJ29">
        <v>0.99539999999999995</v>
      </c>
      <c r="AK29">
        <v>0.99280000000000002</v>
      </c>
      <c r="AL29">
        <v>0.98950000000000005</v>
      </c>
      <c r="AM29">
        <v>0.98570000000000002</v>
      </c>
      <c r="AN29">
        <v>0.98129999999999995</v>
      </c>
      <c r="AO29">
        <v>0.97619999999999996</v>
      </c>
      <c r="AP29">
        <v>0.97060000000000002</v>
      </c>
      <c r="AQ29">
        <v>0.96430000000000005</v>
      </c>
      <c r="AR29">
        <v>0.95750000000000002</v>
      </c>
      <c r="AS29">
        <v>0.95</v>
      </c>
      <c r="AT29">
        <v>0.94199999999999995</v>
      </c>
      <c r="AU29">
        <v>0.93330000000000002</v>
      </c>
      <c r="AV29">
        <v>0.92410000000000003</v>
      </c>
      <c r="AW29">
        <v>0.91420000000000001</v>
      </c>
      <c r="AX29">
        <v>0.90380000000000005</v>
      </c>
      <c r="AY29">
        <v>0.89300000000000002</v>
      </c>
      <c r="AZ29">
        <v>0.88219999999999998</v>
      </c>
      <c r="BA29">
        <v>0.87150000000000005</v>
      </c>
      <c r="BB29">
        <v>0.86070000000000002</v>
      </c>
      <c r="BC29">
        <v>0.85</v>
      </c>
      <c r="BD29">
        <v>0.83919999999999995</v>
      </c>
      <c r="BE29">
        <v>0.82850000000000001</v>
      </c>
      <c r="BF29">
        <v>0.81769999999999998</v>
      </c>
      <c r="BG29">
        <v>0.80700000000000005</v>
      </c>
      <c r="BH29">
        <v>0.79620000000000002</v>
      </c>
      <c r="BI29">
        <v>0.78549999999999998</v>
      </c>
      <c r="BJ29">
        <v>0.77470000000000006</v>
      </c>
      <c r="BK29">
        <v>0.76400000000000001</v>
      </c>
      <c r="BL29">
        <v>0.75319999999999998</v>
      </c>
      <c r="BM29">
        <v>0.74239999999999995</v>
      </c>
      <c r="BN29">
        <v>0.73170000000000002</v>
      </c>
      <c r="BO29">
        <v>0.72089999999999999</v>
      </c>
      <c r="BP29">
        <v>0.71020000000000005</v>
      </c>
      <c r="BQ29" s="11">
        <f t="shared" si="79"/>
        <v>6.5509259259259406E-2</v>
      </c>
      <c r="BR29">
        <v>0.69940000000000002</v>
      </c>
      <c r="BS29">
        <v>0.68869999999999998</v>
      </c>
      <c r="BT29">
        <v>0.67789999999999995</v>
      </c>
      <c r="BU29">
        <v>0.66720000000000002</v>
      </c>
      <c r="BV29">
        <v>0.65639999999999998</v>
      </c>
      <c r="BW29">
        <v>0.64570000000000005</v>
      </c>
      <c r="BX29">
        <v>0.63490000000000002</v>
      </c>
      <c r="BY29">
        <v>0.62409999999999999</v>
      </c>
      <c r="BZ29">
        <v>0.61329999999999996</v>
      </c>
      <c r="CA29">
        <v>0.6018</v>
      </c>
      <c r="CB29">
        <v>0.58940000000000003</v>
      </c>
      <c r="CC29">
        <v>0.57630000000000003</v>
      </c>
      <c r="CD29">
        <v>0.5625</v>
      </c>
      <c r="CE29">
        <v>0.54779999999999995</v>
      </c>
      <c r="CF29">
        <v>0.5323</v>
      </c>
      <c r="CG29">
        <v>0.5161</v>
      </c>
      <c r="CH29">
        <v>0.49909999999999999</v>
      </c>
      <c r="CI29">
        <v>0.48130000000000001</v>
      </c>
      <c r="CJ29">
        <v>0.46279999999999999</v>
      </c>
      <c r="CK29">
        <v>0.44340000000000002</v>
      </c>
      <c r="CL29">
        <v>0.42330000000000001</v>
      </c>
      <c r="CM29">
        <v>0.40239999999999998</v>
      </c>
      <c r="CN29">
        <v>0.38069999999999998</v>
      </c>
      <c r="CO29">
        <v>0.35830000000000001</v>
      </c>
      <c r="CP29">
        <v>0.33500000000000002</v>
      </c>
      <c r="CQ29">
        <v>0.311</v>
      </c>
      <c r="CR29">
        <v>0.28620000000000001</v>
      </c>
      <c r="CS29">
        <v>0.2606</v>
      </c>
      <c r="CT29">
        <v>0.23419999999999999</v>
      </c>
      <c r="CU29">
        <v>0.20710000000000001</v>
      </c>
      <c r="CV29">
        <v>0.1792</v>
      </c>
      <c r="CW29">
        <v>0.15040000000000001</v>
      </c>
      <c r="CX29">
        <v>0.121</v>
      </c>
      <c r="CY29">
        <v>9.0700000000000003E-2</v>
      </c>
    </row>
    <row r="30" spans="1:103" x14ac:dyDescent="0.15">
      <c r="A30" t="s">
        <v>93</v>
      </c>
      <c r="B30" s="10" t="s">
        <v>69</v>
      </c>
      <c r="C30">
        <v>1</v>
      </c>
      <c r="D30">
        <v>42.195</v>
      </c>
      <c r="E30">
        <v>8125</v>
      </c>
      <c r="F30" s="24">
        <f t="shared" si="1"/>
        <v>9.4039351851852068E-2</v>
      </c>
      <c r="G30">
        <v>0.69299999999999995</v>
      </c>
      <c r="H30">
        <v>0.72629999999999995</v>
      </c>
      <c r="I30">
        <v>0.75780000000000003</v>
      </c>
      <c r="J30">
        <v>0.78739999999999999</v>
      </c>
      <c r="K30">
        <v>0.81520000000000004</v>
      </c>
      <c r="L30">
        <v>0.84130000000000005</v>
      </c>
      <c r="M30">
        <v>0.86539999999999995</v>
      </c>
      <c r="N30">
        <v>0.88780000000000003</v>
      </c>
      <c r="O30">
        <v>0.90839999999999999</v>
      </c>
      <c r="P30">
        <v>0.92710000000000004</v>
      </c>
      <c r="Q30">
        <v>0.94399999999999995</v>
      </c>
      <c r="R30">
        <v>0.96</v>
      </c>
      <c r="S30">
        <v>0.97599999999999998</v>
      </c>
      <c r="T30">
        <v>0.98929999999999996</v>
      </c>
      <c r="U30">
        <v>0.99729999999999996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E30">
        <v>1</v>
      </c>
      <c r="AF30">
        <v>1</v>
      </c>
      <c r="AG30">
        <v>0.99980000000000002</v>
      </c>
      <c r="AH30">
        <v>0.99890000000000001</v>
      </c>
      <c r="AI30">
        <v>0.99739999999999995</v>
      </c>
      <c r="AJ30">
        <v>0.99529999999999996</v>
      </c>
      <c r="AK30">
        <v>0.99260000000000004</v>
      </c>
      <c r="AL30">
        <v>0.98929999999999996</v>
      </c>
      <c r="AM30">
        <v>0.98540000000000005</v>
      </c>
      <c r="AN30">
        <v>0.98080000000000001</v>
      </c>
      <c r="AO30">
        <v>0.97570000000000001</v>
      </c>
      <c r="AP30">
        <v>0.96989999999999998</v>
      </c>
      <c r="AQ30">
        <v>0.96350000000000002</v>
      </c>
      <c r="AR30">
        <v>0.95650000000000002</v>
      </c>
      <c r="AS30">
        <v>0.94889999999999997</v>
      </c>
      <c r="AT30">
        <v>0.94059999999999999</v>
      </c>
      <c r="AU30">
        <v>0.93179999999999996</v>
      </c>
      <c r="AV30">
        <v>0.92230000000000001</v>
      </c>
      <c r="AW30">
        <v>0.91220000000000001</v>
      </c>
      <c r="AX30">
        <v>0.90159999999999996</v>
      </c>
      <c r="AY30">
        <v>0.89059999999999995</v>
      </c>
      <c r="AZ30">
        <v>0.87960000000000005</v>
      </c>
      <c r="BA30">
        <v>0.86860000000000004</v>
      </c>
      <c r="BB30">
        <v>0.85760000000000003</v>
      </c>
      <c r="BC30">
        <v>0.84660000000000002</v>
      </c>
      <c r="BD30">
        <v>0.83560000000000001</v>
      </c>
      <c r="BE30">
        <v>0.8246</v>
      </c>
      <c r="BF30">
        <v>0.81359999999999999</v>
      </c>
      <c r="BG30">
        <v>0.80259999999999998</v>
      </c>
      <c r="BH30">
        <v>0.79159999999999997</v>
      </c>
      <c r="BI30">
        <v>0.78059999999999996</v>
      </c>
      <c r="BJ30">
        <v>0.76959999999999995</v>
      </c>
      <c r="BK30">
        <v>0.75860000000000005</v>
      </c>
      <c r="BL30">
        <v>0.74760000000000004</v>
      </c>
      <c r="BM30">
        <v>0.73660000000000003</v>
      </c>
      <c r="BN30">
        <v>0.72560000000000002</v>
      </c>
      <c r="BO30">
        <v>0.71460000000000001</v>
      </c>
      <c r="BP30">
        <v>0.7036</v>
      </c>
      <c r="BQ30" s="11">
        <f t="shared" si="79"/>
        <v>9.4039351851852068E-2</v>
      </c>
      <c r="BR30">
        <v>0.69259999999999999</v>
      </c>
      <c r="BS30">
        <v>0.68159999999999998</v>
      </c>
      <c r="BT30">
        <v>0.67059999999999997</v>
      </c>
      <c r="BU30">
        <v>0.65959999999999996</v>
      </c>
      <c r="BV30">
        <v>0.64859999999999995</v>
      </c>
      <c r="BW30">
        <v>0.63759999999999994</v>
      </c>
      <c r="BX30">
        <v>0.62660000000000005</v>
      </c>
      <c r="BY30">
        <v>0.61560000000000004</v>
      </c>
      <c r="BZ30">
        <v>0.60419999999999996</v>
      </c>
      <c r="CA30">
        <v>0.59199999999999997</v>
      </c>
      <c r="CB30">
        <v>0.57899999999999996</v>
      </c>
      <c r="CC30">
        <v>0.56520000000000004</v>
      </c>
      <c r="CD30">
        <v>0.55059999999999998</v>
      </c>
      <c r="CE30">
        <v>0.53520000000000001</v>
      </c>
      <c r="CF30">
        <v>0.51900000000000002</v>
      </c>
      <c r="CG30">
        <v>0.502</v>
      </c>
      <c r="CH30">
        <v>0.48420000000000002</v>
      </c>
      <c r="CI30">
        <v>0.46560000000000001</v>
      </c>
      <c r="CJ30">
        <v>0.44619999999999999</v>
      </c>
      <c r="CK30">
        <v>0.42599999999999999</v>
      </c>
      <c r="CL30">
        <v>0.40500000000000003</v>
      </c>
      <c r="CM30">
        <v>0.38319999999999999</v>
      </c>
      <c r="CN30">
        <v>0.36059999999999998</v>
      </c>
      <c r="CO30">
        <v>0.3372</v>
      </c>
      <c r="CP30">
        <v>0.313</v>
      </c>
      <c r="CQ30">
        <v>0.28799999999999998</v>
      </c>
      <c r="CR30">
        <v>0.26219999999999999</v>
      </c>
      <c r="CS30">
        <v>0.2356</v>
      </c>
      <c r="CT30">
        <v>0.2082</v>
      </c>
      <c r="CU30">
        <v>0.18</v>
      </c>
      <c r="CV30">
        <v>0.151</v>
      </c>
      <c r="CW30">
        <v>0.1212</v>
      </c>
      <c r="CX30">
        <v>9.06E-2</v>
      </c>
      <c r="CY30">
        <v>5.9200000000000003E-2</v>
      </c>
    </row>
    <row r="31" spans="1:103" x14ac:dyDescent="0.15">
      <c r="A31" t="s">
        <v>94</v>
      </c>
      <c r="B31" s="10" t="s">
        <v>70</v>
      </c>
      <c r="C31">
        <v>1</v>
      </c>
      <c r="D31">
        <v>50</v>
      </c>
      <c r="E31">
        <v>9820</v>
      </c>
      <c r="F31" s="24">
        <f t="shared" si="1"/>
        <v>0.11365740740740767</v>
      </c>
      <c r="G31">
        <v>0.69299999999999995</v>
      </c>
      <c r="H31">
        <v>0.72629999999999995</v>
      </c>
      <c r="I31">
        <v>0.75780000000000003</v>
      </c>
      <c r="J31">
        <v>0.78739999999999999</v>
      </c>
      <c r="K31">
        <v>0.81520000000000004</v>
      </c>
      <c r="L31">
        <v>0.84130000000000005</v>
      </c>
      <c r="M31">
        <v>0.86539999999999995</v>
      </c>
      <c r="N31">
        <v>0.88780000000000003</v>
      </c>
      <c r="O31">
        <v>0.90839999999999999</v>
      </c>
      <c r="P31">
        <v>0.92710000000000004</v>
      </c>
      <c r="Q31">
        <v>0.94399999999999995</v>
      </c>
      <c r="R31">
        <v>0.96</v>
      </c>
      <c r="S31">
        <v>0.97599999999999998</v>
      </c>
      <c r="T31">
        <v>0.98929999999999996</v>
      </c>
      <c r="U31">
        <v>0.99729999999999996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>
        <v>1</v>
      </c>
      <c r="AF31">
        <v>1</v>
      </c>
      <c r="AG31">
        <v>0.99980000000000002</v>
      </c>
      <c r="AH31">
        <v>0.99890000000000001</v>
      </c>
      <c r="AI31">
        <v>0.99739999999999995</v>
      </c>
      <c r="AJ31">
        <v>0.99529999999999996</v>
      </c>
      <c r="AK31">
        <v>0.99260000000000004</v>
      </c>
      <c r="AL31">
        <v>0.98929999999999996</v>
      </c>
      <c r="AM31">
        <v>0.98540000000000005</v>
      </c>
      <c r="AN31">
        <v>0.98080000000000001</v>
      </c>
      <c r="AO31">
        <v>0.97570000000000001</v>
      </c>
      <c r="AP31">
        <v>0.96989999999999998</v>
      </c>
      <c r="AQ31">
        <v>0.96350000000000002</v>
      </c>
      <c r="AR31">
        <v>0.95650000000000002</v>
      </c>
      <c r="AS31">
        <v>0.94889999999999997</v>
      </c>
      <c r="AT31">
        <v>0.94059999999999999</v>
      </c>
      <c r="AU31">
        <v>0.93179999999999996</v>
      </c>
      <c r="AV31">
        <v>0.92230000000000001</v>
      </c>
      <c r="AW31">
        <v>0.91220000000000001</v>
      </c>
      <c r="AX31">
        <v>0.90159999999999996</v>
      </c>
      <c r="AY31">
        <v>0.89059999999999995</v>
      </c>
      <c r="AZ31">
        <v>0.87960000000000005</v>
      </c>
      <c r="BA31">
        <v>0.86860000000000004</v>
      </c>
      <c r="BB31">
        <v>0.85760000000000003</v>
      </c>
      <c r="BC31">
        <v>0.84660000000000002</v>
      </c>
      <c r="BD31">
        <v>0.83560000000000001</v>
      </c>
      <c r="BE31">
        <v>0.8246</v>
      </c>
      <c r="BF31">
        <v>0.81359999999999999</v>
      </c>
      <c r="BG31">
        <v>0.80259999999999998</v>
      </c>
      <c r="BH31">
        <v>0.79159999999999997</v>
      </c>
      <c r="BI31">
        <v>0.78059999999999996</v>
      </c>
      <c r="BJ31">
        <v>0.76959999999999995</v>
      </c>
      <c r="BK31">
        <v>0.75860000000000005</v>
      </c>
      <c r="BL31">
        <v>0.74760000000000004</v>
      </c>
      <c r="BM31">
        <v>0.73660000000000003</v>
      </c>
      <c r="BN31">
        <v>0.72560000000000002</v>
      </c>
      <c r="BO31">
        <v>0.71460000000000001</v>
      </c>
      <c r="BP31">
        <v>0.7036</v>
      </c>
      <c r="BQ31" s="11">
        <f t="shared" si="79"/>
        <v>0.11365740740740767</v>
      </c>
      <c r="BR31">
        <v>0.69259999999999999</v>
      </c>
      <c r="BS31">
        <v>0.68159999999999998</v>
      </c>
      <c r="BT31">
        <v>0.67059999999999997</v>
      </c>
      <c r="BU31">
        <v>0.65959999999999996</v>
      </c>
      <c r="BV31">
        <v>0.64859999999999995</v>
      </c>
      <c r="BW31">
        <v>0.63759999999999994</v>
      </c>
      <c r="BX31">
        <v>0.62660000000000005</v>
      </c>
      <c r="BY31">
        <v>0.61560000000000004</v>
      </c>
      <c r="BZ31">
        <v>0.60419999999999996</v>
      </c>
      <c r="CA31">
        <v>0.59199999999999997</v>
      </c>
      <c r="CB31">
        <v>0.57899999999999996</v>
      </c>
      <c r="CC31">
        <v>0.56520000000000004</v>
      </c>
      <c r="CD31">
        <v>0.55059999999999998</v>
      </c>
      <c r="CE31">
        <v>0.53520000000000001</v>
      </c>
      <c r="CF31">
        <v>0.51900000000000002</v>
      </c>
      <c r="CG31">
        <v>0.502</v>
      </c>
      <c r="CH31">
        <v>0.48420000000000002</v>
      </c>
      <c r="CI31">
        <v>0.46560000000000001</v>
      </c>
      <c r="CJ31">
        <v>0.44619999999999999</v>
      </c>
      <c r="CK31">
        <v>0.42599999999999999</v>
      </c>
      <c r="CL31">
        <v>0.40500000000000003</v>
      </c>
      <c r="CM31">
        <v>0.38319999999999999</v>
      </c>
      <c r="CN31">
        <v>0.36059999999999998</v>
      </c>
      <c r="CO31">
        <v>0.3372</v>
      </c>
      <c r="CP31">
        <v>0.313</v>
      </c>
      <c r="CQ31">
        <v>0.28799999999999998</v>
      </c>
      <c r="CR31">
        <v>0.26219999999999999</v>
      </c>
      <c r="CS31">
        <v>0.2356</v>
      </c>
      <c r="CT31">
        <v>0.2082</v>
      </c>
      <c r="CU31">
        <v>0.18</v>
      </c>
      <c r="CV31">
        <v>0.151</v>
      </c>
      <c r="CW31">
        <v>0.1212</v>
      </c>
      <c r="CX31">
        <v>9.06E-2</v>
      </c>
      <c r="CY31">
        <v>5.9200000000000003E-2</v>
      </c>
    </row>
    <row r="32" spans="1:103" x14ac:dyDescent="0.15">
      <c r="A32" t="s">
        <v>95</v>
      </c>
      <c r="B32" s="10" t="s">
        <v>71</v>
      </c>
      <c r="C32">
        <v>1</v>
      </c>
      <c r="D32">
        <f>50*mile</f>
        <v>80.467200000000005</v>
      </c>
      <c r="E32">
        <v>17760</v>
      </c>
      <c r="F32" s="24">
        <f t="shared" si="1"/>
        <v>0.20555555555555602</v>
      </c>
      <c r="G32">
        <v>0.69299999999999995</v>
      </c>
      <c r="H32">
        <v>0.72629999999999995</v>
      </c>
      <c r="I32">
        <v>0.75780000000000003</v>
      </c>
      <c r="J32">
        <v>0.78739999999999999</v>
      </c>
      <c r="K32">
        <v>0.81520000000000004</v>
      </c>
      <c r="L32">
        <v>0.84130000000000005</v>
      </c>
      <c r="M32">
        <v>0.86539999999999995</v>
      </c>
      <c r="N32">
        <v>0.88780000000000003</v>
      </c>
      <c r="O32">
        <v>0.90839999999999999</v>
      </c>
      <c r="P32">
        <v>0.92710000000000004</v>
      </c>
      <c r="Q32">
        <v>0.94399999999999995</v>
      </c>
      <c r="R32">
        <v>0.96</v>
      </c>
      <c r="S32">
        <v>0.97599999999999998</v>
      </c>
      <c r="T32">
        <v>0.98929999999999996</v>
      </c>
      <c r="U32">
        <v>0.99729999999999996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E32">
        <v>1</v>
      </c>
      <c r="AF32">
        <v>1</v>
      </c>
      <c r="AG32">
        <v>0.99980000000000002</v>
      </c>
      <c r="AH32">
        <v>0.99890000000000001</v>
      </c>
      <c r="AI32">
        <v>0.99739999999999995</v>
      </c>
      <c r="AJ32">
        <v>0.99529999999999996</v>
      </c>
      <c r="AK32">
        <v>0.99260000000000004</v>
      </c>
      <c r="AL32">
        <v>0.98929999999999996</v>
      </c>
      <c r="AM32">
        <v>0.98540000000000005</v>
      </c>
      <c r="AN32">
        <v>0.98080000000000001</v>
      </c>
      <c r="AO32">
        <v>0.97570000000000001</v>
      </c>
      <c r="AP32">
        <v>0.96989999999999998</v>
      </c>
      <c r="AQ32">
        <v>0.96350000000000002</v>
      </c>
      <c r="AR32">
        <v>0.95650000000000002</v>
      </c>
      <c r="AS32">
        <v>0.94889999999999997</v>
      </c>
      <c r="AT32">
        <v>0.94059999999999999</v>
      </c>
      <c r="AU32">
        <v>0.93179999999999996</v>
      </c>
      <c r="AV32">
        <v>0.92230000000000001</v>
      </c>
      <c r="AW32">
        <v>0.91220000000000001</v>
      </c>
      <c r="AX32">
        <v>0.90159999999999996</v>
      </c>
      <c r="AY32">
        <v>0.89059999999999995</v>
      </c>
      <c r="AZ32">
        <v>0.87960000000000005</v>
      </c>
      <c r="BA32">
        <v>0.86860000000000004</v>
      </c>
      <c r="BB32">
        <v>0.85760000000000003</v>
      </c>
      <c r="BC32">
        <v>0.84660000000000002</v>
      </c>
      <c r="BD32">
        <v>0.83560000000000001</v>
      </c>
      <c r="BE32">
        <v>0.8246</v>
      </c>
      <c r="BF32">
        <v>0.81359999999999999</v>
      </c>
      <c r="BG32">
        <v>0.80259999999999998</v>
      </c>
      <c r="BH32">
        <v>0.79159999999999997</v>
      </c>
      <c r="BI32">
        <v>0.78059999999999996</v>
      </c>
      <c r="BJ32">
        <v>0.76959999999999995</v>
      </c>
      <c r="BK32">
        <v>0.75860000000000005</v>
      </c>
      <c r="BL32">
        <v>0.74760000000000004</v>
      </c>
      <c r="BM32">
        <v>0.73660000000000003</v>
      </c>
      <c r="BN32">
        <v>0.72560000000000002</v>
      </c>
      <c r="BO32">
        <v>0.71460000000000001</v>
      </c>
      <c r="BP32">
        <v>0.7036</v>
      </c>
      <c r="BQ32" s="11">
        <f t="shared" si="79"/>
        <v>0.20555555555555602</v>
      </c>
      <c r="BR32">
        <v>0.69259999999999999</v>
      </c>
      <c r="BS32">
        <v>0.68159999999999998</v>
      </c>
      <c r="BT32">
        <v>0.67059999999999997</v>
      </c>
      <c r="BU32">
        <v>0.65959999999999996</v>
      </c>
      <c r="BV32">
        <v>0.64859999999999995</v>
      </c>
      <c r="BW32">
        <v>0.63759999999999994</v>
      </c>
      <c r="BX32">
        <v>0.62660000000000005</v>
      </c>
      <c r="BY32">
        <v>0.61560000000000004</v>
      </c>
      <c r="BZ32">
        <v>0.60419999999999996</v>
      </c>
      <c r="CA32">
        <v>0.59199999999999997</v>
      </c>
      <c r="CB32">
        <v>0.57899999999999996</v>
      </c>
      <c r="CC32">
        <v>0.56520000000000004</v>
      </c>
      <c r="CD32">
        <v>0.55059999999999998</v>
      </c>
      <c r="CE32">
        <v>0.53520000000000001</v>
      </c>
      <c r="CF32">
        <v>0.51900000000000002</v>
      </c>
      <c r="CG32">
        <v>0.502</v>
      </c>
      <c r="CH32">
        <v>0.48420000000000002</v>
      </c>
      <c r="CI32">
        <v>0.46560000000000001</v>
      </c>
      <c r="CJ32">
        <v>0.44619999999999999</v>
      </c>
      <c r="CK32">
        <v>0.42599999999999999</v>
      </c>
      <c r="CL32">
        <v>0.40500000000000003</v>
      </c>
      <c r="CM32">
        <v>0.38319999999999999</v>
      </c>
      <c r="CN32">
        <v>0.36059999999999998</v>
      </c>
      <c r="CO32">
        <v>0.3372</v>
      </c>
      <c r="CP32">
        <v>0.313</v>
      </c>
      <c r="CQ32">
        <v>0.28799999999999998</v>
      </c>
      <c r="CR32">
        <v>0.26219999999999999</v>
      </c>
      <c r="CS32">
        <v>0.2356</v>
      </c>
      <c r="CT32">
        <v>0.2082</v>
      </c>
      <c r="CU32">
        <v>0.18</v>
      </c>
      <c r="CV32">
        <v>0.151</v>
      </c>
      <c r="CW32">
        <v>0.1212</v>
      </c>
      <c r="CX32">
        <v>9.06E-2</v>
      </c>
      <c r="CY32">
        <v>5.9200000000000003E-2</v>
      </c>
    </row>
    <row r="33" spans="1:103" x14ac:dyDescent="0.15">
      <c r="A33" t="s">
        <v>96</v>
      </c>
      <c r="B33" s="10" t="s">
        <v>72</v>
      </c>
      <c r="C33">
        <v>1</v>
      </c>
      <c r="D33">
        <v>100</v>
      </c>
      <c r="E33">
        <v>23591</v>
      </c>
      <c r="F33" s="24">
        <f t="shared" si="1"/>
        <v>0.27304398148148212</v>
      </c>
      <c r="G33">
        <v>0.69299999999999995</v>
      </c>
      <c r="H33">
        <v>0.72629999999999995</v>
      </c>
      <c r="I33">
        <v>0.75780000000000003</v>
      </c>
      <c r="J33">
        <v>0.78739999999999999</v>
      </c>
      <c r="K33">
        <v>0.81520000000000004</v>
      </c>
      <c r="L33">
        <v>0.84130000000000005</v>
      </c>
      <c r="M33">
        <v>0.86539999999999995</v>
      </c>
      <c r="N33">
        <v>0.88780000000000003</v>
      </c>
      <c r="O33">
        <v>0.90839999999999999</v>
      </c>
      <c r="P33">
        <v>0.92710000000000004</v>
      </c>
      <c r="Q33">
        <v>0.94399999999999995</v>
      </c>
      <c r="R33">
        <v>0.96</v>
      </c>
      <c r="S33">
        <v>0.97599999999999998</v>
      </c>
      <c r="T33">
        <v>0.98929999999999996</v>
      </c>
      <c r="U33">
        <v>0.99729999999999996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1</v>
      </c>
      <c r="AE33">
        <v>1</v>
      </c>
      <c r="AF33">
        <v>1</v>
      </c>
      <c r="AG33">
        <v>0.99980000000000002</v>
      </c>
      <c r="AH33">
        <v>0.99890000000000001</v>
      </c>
      <c r="AI33">
        <v>0.99739999999999995</v>
      </c>
      <c r="AJ33">
        <v>0.99529999999999996</v>
      </c>
      <c r="AK33">
        <v>0.99260000000000004</v>
      </c>
      <c r="AL33">
        <v>0.98929999999999996</v>
      </c>
      <c r="AM33">
        <v>0.98540000000000005</v>
      </c>
      <c r="AN33">
        <v>0.98080000000000001</v>
      </c>
      <c r="AO33">
        <v>0.97570000000000001</v>
      </c>
      <c r="AP33">
        <v>0.96989999999999998</v>
      </c>
      <c r="AQ33">
        <v>0.96350000000000002</v>
      </c>
      <c r="AR33">
        <v>0.95650000000000002</v>
      </c>
      <c r="AS33">
        <v>0.94889999999999997</v>
      </c>
      <c r="AT33">
        <v>0.94059999999999999</v>
      </c>
      <c r="AU33">
        <v>0.93179999999999996</v>
      </c>
      <c r="AV33">
        <v>0.92230000000000001</v>
      </c>
      <c r="AW33">
        <v>0.91220000000000001</v>
      </c>
      <c r="AX33">
        <v>0.90159999999999996</v>
      </c>
      <c r="AY33">
        <v>0.89059999999999995</v>
      </c>
      <c r="AZ33">
        <v>0.87960000000000005</v>
      </c>
      <c r="BA33">
        <v>0.86860000000000004</v>
      </c>
      <c r="BB33">
        <v>0.85760000000000003</v>
      </c>
      <c r="BC33">
        <v>0.84660000000000002</v>
      </c>
      <c r="BD33">
        <v>0.83560000000000001</v>
      </c>
      <c r="BE33">
        <v>0.8246</v>
      </c>
      <c r="BF33">
        <v>0.81359999999999999</v>
      </c>
      <c r="BG33">
        <v>0.80259999999999998</v>
      </c>
      <c r="BH33">
        <v>0.79159999999999997</v>
      </c>
      <c r="BI33">
        <v>0.78059999999999996</v>
      </c>
      <c r="BJ33">
        <v>0.76959999999999995</v>
      </c>
      <c r="BK33">
        <v>0.75860000000000005</v>
      </c>
      <c r="BL33">
        <v>0.74760000000000004</v>
      </c>
      <c r="BM33">
        <v>0.73660000000000003</v>
      </c>
      <c r="BN33">
        <v>0.72560000000000002</v>
      </c>
      <c r="BO33">
        <v>0.71460000000000001</v>
      </c>
      <c r="BP33">
        <v>0.7036</v>
      </c>
      <c r="BQ33" s="11">
        <f t="shared" si="79"/>
        <v>0.27304398148148212</v>
      </c>
      <c r="BR33">
        <v>0.69259999999999999</v>
      </c>
      <c r="BS33">
        <v>0.68159999999999998</v>
      </c>
      <c r="BT33">
        <v>0.67059999999999997</v>
      </c>
      <c r="BU33">
        <v>0.65959999999999996</v>
      </c>
      <c r="BV33">
        <v>0.64859999999999995</v>
      </c>
      <c r="BW33">
        <v>0.63759999999999994</v>
      </c>
      <c r="BX33">
        <v>0.62660000000000005</v>
      </c>
      <c r="BY33">
        <v>0.61560000000000004</v>
      </c>
      <c r="BZ33">
        <v>0.60419999999999996</v>
      </c>
      <c r="CA33">
        <v>0.59199999999999997</v>
      </c>
      <c r="CB33">
        <v>0.57899999999999996</v>
      </c>
      <c r="CC33">
        <v>0.56520000000000004</v>
      </c>
      <c r="CD33">
        <v>0.55059999999999998</v>
      </c>
      <c r="CE33">
        <v>0.53520000000000001</v>
      </c>
      <c r="CF33">
        <v>0.51900000000000002</v>
      </c>
      <c r="CG33">
        <v>0.502</v>
      </c>
      <c r="CH33">
        <v>0.48420000000000002</v>
      </c>
      <c r="CI33">
        <v>0.46560000000000001</v>
      </c>
      <c r="CJ33">
        <v>0.44619999999999999</v>
      </c>
      <c r="CK33">
        <v>0.42599999999999999</v>
      </c>
      <c r="CL33">
        <v>0.40500000000000003</v>
      </c>
      <c r="CM33">
        <v>0.38319999999999999</v>
      </c>
      <c r="CN33">
        <v>0.36059999999999998</v>
      </c>
      <c r="CO33">
        <v>0.3372</v>
      </c>
      <c r="CP33">
        <v>0.313</v>
      </c>
      <c r="CQ33">
        <v>0.28799999999999998</v>
      </c>
      <c r="CR33">
        <v>0.26219999999999999</v>
      </c>
      <c r="CS33">
        <v>0.2356</v>
      </c>
      <c r="CT33">
        <v>0.2082</v>
      </c>
      <c r="CU33">
        <v>0.18</v>
      </c>
      <c r="CV33">
        <v>0.151</v>
      </c>
      <c r="CW33">
        <v>0.1212</v>
      </c>
      <c r="CX33">
        <v>9.06E-2</v>
      </c>
      <c r="CY33">
        <v>5.9200000000000003E-2</v>
      </c>
    </row>
    <row r="34" spans="1:103" x14ac:dyDescent="0.15">
      <c r="A34" t="s">
        <v>97</v>
      </c>
      <c r="B34" s="10" t="s">
        <v>73</v>
      </c>
      <c r="C34">
        <v>1</v>
      </c>
      <c r="D34">
        <v>150</v>
      </c>
      <c r="E34">
        <v>39700</v>
      </c>
      <c r="F34" s="24">
        <f t="shared" si="1"/>
        <v>0.45949074074074181</v>
      </c>
      <c r="G34">
        <v>0.69299999999999995</v>
      </c>
      <c r="H34">
        <v>0.72629999999999995</v>
      </c>
      <c r="I34">
        <v>0.75780000000000003</v>
      </c>
      <c r="J34">
        <v>0.78739999999999999</v>
      </c>
      <c r="K34">
        <v>0.81520000000000004</v>
      </c>
      <c r="L34">
        <v>0.84130000000000005</v>
      </c>
      <c r="M34">
        <v>0.86539999999999995</v>
      </c>
      <c r="N34">
        <v>0.88780000000000003</v>
      </c>
      <c r="O34">
        <v>0.90839999999999999</v>
      </c>
      <c r="P34">
        <v>0.92710000000000004</v>
      </c>
      <c r="Q34">
        <v>0.94399999999999995</v>
      </c>
      <c r="R34">
        <v>0.96</v>
      </c>
      <c r="S34">
        <v>0.97599999999999998</v>
      </c>
      <c r="T34">
        <v>0.98929999999999996</v>
      </c>
      <c r="U34">
        <v>0.99729999999999996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>
        <v>1</v>
      </c>
      <c r="AE34">
        <v>1</v>
      </c>
      <c r="AF34">
        <v>1</v>
      </c>
      <c r="AG34">
        <v>0.99980000000000002</v>
      </c>
      <c r="AH34">
        <v>0.99890000000000001</v>
      </c>
      <c r="AI34">
        <v>0.99739999999999995</v>
      </c>
      <c r="AJ34">
        <v>0.99529999999999996</v>
      </c>
      <c r="AK34">
        <v>0.99260000000000004</v>
      </c>
      <c r="AL34">
        <v>0.98929999999999996</v>
      </c>
      <c r="AM34">
        <v>0.98540000000000005</v>
      </c>
      <c r="AN34">
        <v>0.98080000000000001</v>
      </c>
      <c r="AO34">
        <v>0.97570000000000001</v>
      </c>
      <c r="AP34">
        <v>0.96989999999999998</v>
      </c>
      <c r="AQ34">
        <v>0.96350000000000002</v>
      </c>
      <c r="AR34">
        <v>0.95650000000000002</v>
      </c>
      <c r="AS34">
        <v>0.94889999999999997</v>
      </c>
      <c r="AT34">
        <v>0.94059999999999999</v>
      </c>
      <c r="AU34">
        <v>0.93179999999999996</v>
      </c>
      <c r="AV34">
        <v>0.92230000000000001</v>
      </c>
      <c r="AW34">
        <v>0.91220000000000001</v>
      </c>
      <c r="AX34">
        <v>0.90159999999999996</v>
      </c>
      <c r="AY34">
        <v>0.89059999999999995</v>
      </c>
      <c r="AZ34">
        <v>0.87960000000000005</v>
      </c>
      <c r="BA34">
        <v>0.86860000000000004</v>
      </c>
      <c r="BB34">
        <v>0.85760000000000003</v>
      </c>
      <c r="BC34">
        <v>0.84660000000000002</v>
      </c>
      <c r="BD34">
        <v>0.83560000000000001</v>
      </c>
      <c r="BE34">
        <v>0.8246</v>
      </c>
      <c r="BF34">
        <v>0.81359999999999999</v>
      </c>
      <c r="BG34">
        <v>0.80259999999999998</v>
      </c>
      <c r="BH34">
        <v>0.79159999999999997</v>
      </c>
      <c r="BI34">
        <v>0.78059999999999996</v>
      </c>
      <c r="BJ34">
        <v>0.76959999999999995</v>
      </c>
      <c r="BK34">
        <v>0.75860000000000005</v>
      </c>
      <c r="BL34">
        <v>0.74760000000000004</v>
      </c>
      <c r="BM34">
        <v>0.73660000000000003</v>
      </c>
      <c r="BN34">
        <v>0.72560000000000002</v>
      </c>
      <c r="BO34">
        <v>0.71460000000000001</v>
      </c>
      <c r="BP34">
        <v>0.7036</v>
      </c>
      <c r="BQ34" s="11">
        <f t="shared" si="79"/>
        <v>0.45949074074074181</v>
      </c>
      <c r="BR34">
        <v>0.69259999999999999</v>
      </c>
      <c r="BS34">
        <v>0.68159999999999998</v>
      </c>
      <c r="BT34">
        <v>0.67059999999999997</v>
      </c>
      <c r="BU34">
        <v>0.65959999999999996</v>
      </c>
      <c r="BV34">
        <v>0.64859999999999995</v>
      </c>
      <c r="BW34">
        <v>0.63759999999999994</v>
      </c>
      <c r="BX34">
        <v>0.62660000000000005</v>
      </c>
      <c r="BY34">
        <v>0.61560000000000004</v>
      </c>
      <c r="BZ34">
        <v>0.60419999999999996</v>
      </c>
      <c r="CA34">
        <v>0.59199999999999997</v>
      </c>
      <c r="CB34">
        <v>0.57899999999999996</v>
      </c>
      <c r="CC34">
        <v>0.56520000000000004</v>
      </c>
      <c r="CD34">
        <v>0.55059999999999998</v>
      </c>
      <c r="CE34">
        <v>0.53520000000000001</v>
      </c>
      <c r="CF34">
        <v>0.51900000000000002</v>
      </c>
      <c r="CG34">
        <v>0.502</v>
      </c>
      <c r="CH34">
        <v>0.48420000000000002</v>
      </c>
      <c r="CI34">
        <v>0.46560000000000001</v>
      </c>
      <c r="CJ34">
        <v>0.44619999999999999</v>
      </c>
      <c r="CK34">
        <v>0.42599999999999999</v>
      </c>
      <c r="CL34">
        <v>0.40500000000000003</v>
      </c>
      <c r="CM34">
        <v>0.38319999999999999</v>
      </c>
      <c r="CN34">
        <v>0.36059999999999998</v>
      </c>
      <c r="CO34">
        <v>0.3372</v>
      </c>
      <c r="CP34">
        <v>0.313</v>
      </c>
      <c r="CQ34">
        <v>0.28799999999999998</v>
      </c>
      <c r="CR34">
        <v>0.26219999999999999</v>
      </c>
      <c r="CS34">
        <v>0.2356</v>
      </c>
      <c r="CT34">
        <v>0.2082</v>
      </c>
      <c r="CU34">
        <v>0.18</v>
      </c>
      <c r="CV34">
        <v>0.151</v>
      </c>
      <c r="CW34">
        <v>0.1212</v>
      </c>
      <c r="CX34">
        <v>9.06E-2</v>
      </c>
      <c r="CY34">
        <v>5.9200000000000003E-2</v>
      </c>
    </row>
    <row r="35" spans="1:103" x14ac:dyDescent="0.15">
      <c r="A35" t="s">
        <v>98</v>
      </c>
      <c r="B35" s="10" t="s">
        <v>74</v>
      </c>
      <c r="C35">
        <v>1</v>
      </c>
      <c r="D35">
        <f>100*mile</f>
        <v>160.93440000000001</v>
      </c>
      <c r="E35">
        <v>43500</v>
      </c>
      <c r="F35" s="24">
        <f t="shared" si="1"/>
        <v>0.50347222222222343</v>
      </c>
      <c r="G35">
        <v>0.69299999999999995</v>
      </c>
      <c r="H35">
        <v>0.72629999999999995</v>
      </c>
      <c r="I35">
        <v>0.75780000000000003</v>
      </c>
      <c r="J35">
        <v>0.78739999999999999</v>
      </c>
      <c r="K35">
        <v>0.81520000000000004</v>
      </c>
      <c r="L35">
        <v>0.84130000000000005</v>
      </c>
      <c r="M35">
        <v>0.86539999999999995</v>
      </c>
      <c r="N35">
        <v>0.88780000000000003</v>
      </c>
      <c r="O35">
        <v>0.90839999999999999</v>
      </c>
      <c r="P35">
        <v>0.92710000000000004</v>
      </c>
      <c r="Q35">
        <v>0.94399999999999995</v>
      </c>
      <c r="R35">
        <v>0.96</v>
      </c>
      <c r="S35">
        <v>0.97599999999999998</v>
      </c>
      <c r="T35">
        <v>0.98929999999999996</v>
      </c>
      <c r="U35">
        <v>0.99729999999999996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>
        <v>1</v>
      </c>
      <c r="AE35">
        <v>1</v>
      </c>
      <c r="AF35">
        <v>1</v>
      </c>
      <c r="AG35">
        <v>0.99980000000000002</v>
      </c>
      <c r="AH35">
        <v>0.99890000000000001</v>
      </c>
      <c r="AI35">
        <v>0.99739999999999995</v>
      </c>
      <c r="AJ35">
        <v>0.99529999999999996</v>
      </c>
      <c r="AK35">
        <v>0.99260000000000004</v>
      </c>
      <c r="AL35">
        <v>0.98929999999999996</v>
      </c>
      <c r="AM35">
        <v>0.98540000000000005</v>
      </c>
      <c r="AN35">
        <v>0.98080000000000001</v>
      </c>
      <c r="AO35">
        <v>0.97570000000000001</v>
      </c>
      <c r="AP35">
        <v>0.96989999999999998</v>
      </c>
      <c r="AQ35">
        <v>0.96350000000000002</v>
      </c>
      <c r="AR35">
        <v>0.95650000000000002</v>
      </c>
      <c r="AS35">
        <v>0.94889999999999997</v>
      </c>
      <c r="AT35">
        <v>0.94059999999999999</v>
      </c>
      <c r="AU35">
        <v>0.93179999999999996</v>
      </c>
      <c r="AV35">
        <v>0.92230000000000001</v>
      </c>
      <c r="AW35">
        <v>0.91220000000000001</v>
      </c>
      <c r="AX35">
        <v>0.90159999999999996</v>
      </c>
      <c r="AY35">
        <v>0.89059999999999995</v>
      </c>
      <c r="AZ35">
        <v>0.87960000000000005</v>
      </c>
      <c r="BA35">
        <v>0.86860000000000004</v>
      </c>
      <c r="BB35">
        <v>0.85760000000000003</v>
      </c>
      <c r="BC35">
        <v>0.84660000000000002</v>
      </c>
      <c r="BD35">
        <v>0.83560000000000001</v>
      </c>
      <c r="BE35">
        <v>0.8246</v>
      </c>
      <c r="BF35">
        <v>0.81359999999999999</v>
      </c>
      <c r="BG35">
        <v>0.80259999999999998</v>
      </c>
      <c r="BH35">
        <v>0.79159999999999997</v>
      </c>
      <c r="BI35">
        <v>0.78059999999999996</v>
      </c>
      <c r="BJ35">
        <v>0.76959999999999995</v>
      </c>
      <c r="BK35">
        <v>0.75860000000000005</v>
      </c>
      <c r="BL35">
        <v>0.74760000000000004</v>
      </c>
      <c r="BM35">
        <v>0.73660000000000003</v>
      </c>
      <c r="BN35">
        <v>0.72560000000000002</v>
      </c>
      <c r="BO35">
        <v>0.71460000000000001</v>
      </c>
      <c r="BP35">
        <v>0.7036</v>
      </c>
      <c r="BQ35" s="11">
        <f t="shared" si="79"/>
        <v>0.50347222222222343</v>
      </c>
      <c r="BR35">
        <v>0.69259999999999999</v>
      </c>
      <c r="BS35">
        <v>0.68159999999999998</v>
      </c>
      <c r="BT35">
        <v>0.67059999999999997</v>
      </c>
      <c r="BU35">
        <v>0.65959999999999996</v>
      </c>
      <c r="BV35">
        <v>0.64859999999999995</v>
      </c>
      <c r="BW35">
        <v>0.63759999999999994</v>
      </c>
      <c r="BX35">
        <v>0.62660000000000005</v>
      </c>
      <c r="BY35">
        <v>0.61560000000000004</v>
      </c>
      <c r="BZ35">
        <v>0.60419999999999996</v>
      </c>
      <c r="CA35">
        <v>0.59199999999999997</v>
      </c>
      <c r="CB35">
        <v>0.57899999999999996</v>
      </c>
      <c r="CC35">
        <v>0.56520000000000004</v>
      </c>
      <c r="CD35">
        <v>0.55059999999999998</v>
      </c>
      <c r="CE35">
        <v>0.53520000000000001</v>
      </c>
      <c r="CF35">
        <v>0.51900000000000002</v>
      </c>
      <c r="CG35">
        <v>0.502</v>
      </c>
      <c r="CH35">
        <v>0.48420000000000002</v>
      </c>
      <c r="CI35">
        <v>0.46560000000000001</v>
      </c>
      <c r="CJ35">
        <v>0.44619999999999999</v>
      </c>
      <c r="CK35">
        <v>0.42599999999999999</v>
      </c>
      <c r="CL35">
        <v>0.40500000000000003</v>
      </c>
      <c r="CM35">
        <v>0.38319999999999999</v>
      </c>
      <c r="CN35">
        <v>0.36059999999999998</v>
      </c>
      <c r="CO35">
        <v>0.3372</v>
      </c>
      <c r="CP35">
        <v>0.313</v>
      </c>
      <c r="CQ35">
        <v>0.28799999999999998</v>
      </c>
      <c r="CR35">
        <v>0.26219999999999999</v>
      </c>
      <c r="CS35">
        <v>0.2356</v>
      </c>
      <c r="CT35">
        <v>0.2082</v>
      </c>
      <c r="CU35">
        <v>0.18</v>
      </c>
      <c r="CV35">
        <v>0.151</v>
      </c>
      <c r="CW35">
        <v>0.1212</v>
      </c>
      <c r="CX35">
        <v>9.06E-2</v>
      </c>
      <c r="CY35">
        <v>5.9200000000000003E-2</v>
      </c>
    </row>
    <row r="36" spans="1:103" x14ac:dyDescent="0.15">
      <c r="A36" t="s">
        <v>99</v>
      </c>
      <c r="B36" s="10" t="s">
        <v>75</v>
      </c>
      <c r="C36">
        <v>1</v>
      </c>
      <c r="D36">
        <v>200</v>
      </c>
      <c r="E36">
        <v>57600</v>
      </c>
      <c r="F36" s="24">
        <f t="shared" si="1"/>
        <v>0.66666666666666818</v>
      </c>
      <c r="G36">
        <v>0.69299999999999995</v>
      </c>
      <c r="H36">
        <v>0.72629999999999995</v>
      </c>
      <c r="I36">
        <v>0.75780000000000003</v>
      </c>
      <c r="J36">
        <v>0.78739999999999999</v>
      </c>
      <c r="K36">
        <v>0.81520000000000004</v>
      </c>
      <c r="L36">
        <v>0.84130000000000005</v>
      </c>
      <c r="M36">
        <v>0.86539999999999995</v>
      </c>
      <c r="N36">
        <v>0.88780000000000003</v>
      </c>
      <c r="O36">
        <v>0.90839999999999999</v>
      </c>
      <c r="P36">
        <v>0.92710000000000004</v>
      </c>
      <c r="Q36">
        <v>0.94399999999999995</v>
      </c>
      <c r="R36">
        <v>0.96</v>
      </c>
      <c r="S36">
        <v>0.97599999999999998</v>
      </c>
      <c r="T36">
        <v>0.98929999999999996</v>
      </c>
      <c r="U36">
        <v>0.99729999999999996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>
        <v>1</v>
      </c>
      <c r="AE36">
        <v>1</v>
      </c>
      <c r="AF36">
        <v>1</v>
      </c>
      <c r="AG36">
        <v>0.99980000000000002</v>
      </c>
      <c r="AH36">
        <v>0.99890000000000001</v>
      </c>
      <c r="AI36">
        <v>0.99739999999999995</v>
      </c>
      <c r="AJ36">
        <v>0.99529999999999996</v>
      </c>
      <c r="AK36">
        <v>0.99260000000000004</v>
      </c>
      <c r="AL36">
        <v>0.98929999999999996</v>
      </c>
      <c r="AM36">
        <v>0.98540000000000005</v>
      </c>
      <c r="AN36">
        <v>0.98080000000000001</v>
      </c>
      <c r="AO36">
        <v>0.97570000000000001</v>
      </c>
      <c r="AP36">
        <v>0.96989999999999998</v>
      </c>
      <c r="AQ36">
        <v>0.96350000000000002</v>
      </c>
      <c r="AR36">
        <v>0.95650000000000002</v>
      </c>
      <c r="AS36">
        <v>0.94889999999999997</v>
      </c>
      <c r="AT36">
        <v>0.94059999999999999</v>
      </c>
      <c r="AU36">
        <v>0.93179999999999996</v>
      </c>
      <c r="AV36">
        <v>0.92230000000000001</v>
      </c>
      <c r="AW36">
        <v>0.91220000000000001</v>
      </c>
      <c r="AX36">
        <v>0.90159999999999996</v>
      </c>
      <c r="AY36">
        <v>0.89059999999999995</v>
      </c>
      <c r="AZ36">
        <v>0.87960000000000005</v>
      </c>
      <c r="BA36">
        <v>0.86860000000000004</v>
      </c>
      <c r="BB36">
        <v>0.85760000000000003</v>
      </c>
      <c r="BC36">
        <v>0.84660000000000002</v>
      </c>
      <c r="BD36">
        <v>0.83560000000000001</v>
      </c>
      <c r="BE36">
        <v>0.8246</v>
      </c>
      <c r="BF36">
        <v>0.81359999999999999</v>
      </c>
      <c r="BG36">
        <v>0.80259999999999998</v>
      </c>
      <c r="BH36">
        <v>0.79159999999999997</v>
      </c>
      <c r="BI36">
        <v>0.78059999999999996</v>
      </c>
      <c r="BJ36">
        <v>0.76959999999999995</v>
      </c>
      <c r="BK36">
        <v>0.75860000000000005</v>
      </c>
      <c r="BL36">
        <v>0.74760000000000004</v>
      </c>
      <c r="BM36">
        <v>0.73660000000000003</v>
      </c>
      <c r="BN36">
        <v>0.72560000000000002</v>
      </c>
      <c r="BO36">
        <v>0.71460000000000001</v>
      </c>
      <c r="BP36">
        <v>0.7036</v>
      </c>
      <c r="BQ36" s="11">
        <f t="shared" si="79"/>
        <v>0.66666666666666818</v>
      </c>
      <c r="BR36">
        <v>0.69259999999999999</v>
      </c>
      <c r="BS36">
        <v>0.68159999999999998</v>
      </c>
      <c r="BT36">
        <v>0.67059999999999997</v>
      </c>
      <c r="BU36">
        <v>0.65959999999999996</v>
      </c>
      <c r="BV36">
        <v>0.64859999999999995</v>
      </c>
      <c r="BW36">
        <v>0.63759999999999994</v>
      </c>
      <c r="BX36">
        <v>0.62660000000000005</v>
      </c>
      <c r="BY36">
        <v>0.61560000000000004</v>
      </c>
      <c r="BZ36">
        <v>0.60419999999999996</v>
      </c>
      <c r="CA36">
        <v>0.59199999999999997</v>
      </c>
      <c r="CB36">
        <v>0.57899999999999996</v>
      </c>
      <c r="CC36">
        <v>0.56520000000000004</v>
      </c>
      <c r="CD36">
        <v>0.55059999999999998</v>
      </c>
      <c r="CE36">
        <v>0.53520000000000001</v>
      </c>
      <c r="CF36">
        <v>0.51900000000000002</v>
      </c>
      <c r="CG36">
        <v>0.502</v>
      </c>
      <c r="CH36">
        <v>0.48420000000000002</v>
      </c>
      <c r="CI36">
        <v>0.46560000000000001</v>
      </c>
      <c r="CJ36">
        <v>0.44619999999999999</v>
      </c>
      <c r="CK36">
        <v>0.42599999999999999</v>
      </c>
      <c r="CL36">
        <v>0.40500000000000003</v>
      </c>
      <c r="CM36">
        <v>0.38319999999999999</v>
      </c>
      <c r="CN36">
        <v>0.36059999999999998</v>
      </c>
      <c r="CO36">
        <v>0.3372</v>
      </c>
      <c r="CP36">
        <v>0.313</v>
      </c>
      <c r="CQ36">
        <v>0.28799999999999998</v>
      </c>
      <c r="CR36">
        <v>0.26219999999999999</v>
      </c>
      <c r="CS36">
        <v>0.2356</v>
      </c>
      <c r="CT36">
        <v>0.2082</v>
      </c>
      <c r="CU36">
        <v>0.18</v>
      </c>
      <c r="CV36">
        <v>0.151</v>
      </c>
      <c r="CW36">
        <v>0.1212</v>
      </c>
      <c r="CX36">
        <v>9.06E-2</v>
      </c>
      <c r="CY36">
        <v>5.9200000000000003E-2</v>
      </c>
    </row>
    <row r="39" spans="1:103" x14ac:dyDescent="0.15">
      <c r="D39" s="2"/>
    </row>
    <row r="48" spans="1:103" x14ac:dyDescent="0.15">
      <c r="E48">
        <f>E26+($D28-$D26)*((E28-E26)/(($D28-$D26)))</f>
        <v>4665</v>
      </c>
    </row>
  </sheetData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/>
  <dimension ref="A1:CX36"/>
  <sheetViews>
    <sheetView zoomScaleNormal="100" workbookViewId="0">
      <pane xSplit="5" ySplit="1" topLeftCell="F10" activePane="bottomRight" state="frozen"/>
      <selection pane="topRight" activeCell="E1" sqref="E1"/>
      <selection pane="bottomLeft" activeCell="A2" sqref="A2"/>
      <selection pane="bottomRight" activeCell="D28" sqref="D28"/>
    </sheetView>
  </sheetViews>
  <sheetFormatPr baseColWidth="10" defaultColWidth="8.83203125" defaultRowHeight="13" x14ac:dyDescent="0.15"/>
  <sheetData>
    <row r="1" spans="1:102" x14ac:dyDescent="0.15">
      <c r="B1" s="10" t="s">
        <v>49</v>
      </c>
      <c r="C1" t="s">
        <v>100</v>
      </c>
      <c r="D1" t="s">
        <v>46</v>
      </c>
      <c r="E1" t="s">
        <v>45</v>
      </c>
      <c r="F1" s="10" t="s">
        <v>110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  <c r="AE1">
        <v>29</v>
      </c>
      <c r="AF1">
        <v>30</v>
      </c>
      <c r="AG1">
        <v>31</v>
      </c>
      <c r="AH1">
        <v>32</v>
      </c>
      <c r="AI1">
        <v>33</v>
      </c>
      <c r="AJ1">
        <v>34</v>
      </c>
      <c r="AK1">
        <v>35</v>
      </c>
      <c r="AL1">
        <v>36</v>
      </c>
      <c r="AM1">
        <v>37</v>
      </c>
      <c r="AN1">
        <v>38</v>
      </c>
      <c r="AO1">
        <v>39</v>
      </c>
      <c r="AP1">
        <v>40</v>
      </c>
      <c r="AQ1">
        <v>41</v>
      </c>
      <c r="AR1">
        <v>42</v>
      </c>
      <c r="AS1">
        <v>43</v>
      </c>
      <c r="AT1">
        <v>44</v>
      </c>
      <c r="AU1">
        <v>45</v>
      </c>
      <c r="AV1">
        <v>46</v>
      </c>
      <c r="AW1">
        <v>47</v>
      </c>
      <c r="AX1">
        <v>48</v>
      </c>
      <c r="AY1">
        <v>49</v>
      </c>
      <c r="AZ1">
        <v>50</v>
      </c>
      <c r="BA1">
        <v>51</v>
      </c>
      <c r="BB1">
        <v>52</v>
      </c>
      <c r="BC1">
        <v>53</v>
      </c>
      <c r="BD1">
        <v>54</v>
      </c>
      <c r="BE1">
        <v>55</v>
      </c>
      <c r="BF1">
        <v>56</v>
      </c>
      <c r="BG1">
        <v>57</v>
      </c>
      <c r="BH1">
        <v>58</v>
      </c>
      <c r="BI1">
        <v>59</v>
      </c>
      <c r="BJ1">
        <v>60</v>
      </c>
      <c r="BK1">
        <v>61</v>
      </c>
      <c r="BL1">
        <v>62</v>
      </c>
      <c r="BM1">
        <v>63</v>
      </c>
      <c r="BN1">
        <v>64</v>
      </c>
      <c r="BO1">
        <v>65</v>
      </c>
      <c r="BP1">
        <v>66</v>
      </c>
      <c r="BQ1">
        <v>67</v>
      </c>
      <c r="BR1">
        <v>68</v>
      </c>
      <c r="BS1">
        <v>69</v>
      </c>
      <c r="BT1">
        <v>70</v>
      </c>
      <c r="BU1">
        <v>71</v>
      </c>
      <c r="BV1">
        <v>72</v>
      </c>
      <c r="BW1">
        <v>73</v>
      </c>
      <c r="BX1">
        <v>74</v>
      </c>
      <c r="BY1">
        <v>75</v>
      </c>
      <c r="BZ1">
        <v>76</v>
      </c>
      <c r="CA1">
        <v>77</v>
      </c>
      <c r="CB1">
        <v>78</v>
      </c>
      <c r="CC1">
        <v>79</v>
      </c>
      <c r="CD1">
        <v>80</v>
      </c>
      <c r="CE1">
        <v>81</v>
      </c>
      <c r="CF1">
        <v>82</v>
      </c>
      <c r="CG1">
        <v>83</v>
      </c>
      <c r="CH1">
        <v>84</v>
      </c>
      <c r="CI1">
        <v>85</v>
      </c>
      <c r="CJ1">
        <v>86</v>
      </c>
      <c r="CK1">
        <v>87</v>
      </c>
      <c r="CL1">
        <v>88</v>
      </c>
      <c r="CM1">
        <v>89</v>
      </c>
      <c r="CN1">
        <v>90</v>
      </c>
      <c r="CO1">
        <v>91</v>
      </c>
      <c r="CP1">
        <v>92</v>
      </c>
      <c r="CQ1">
        <v>93</v>
      </c>
      <c r="CR1">
        <v>94</v>
      </c>
      <c r="CS1">
        <v>95</v>
      </c>
      <c r="CT1">
        <v>96</v>
      </c>
      <c r="CU1">
        <v>97</v>
      </c>
      <c r="CV1">
        <v>98</v>
      </c>
      <c r="CW1">
        <v>99</v>
      </c>
      <c r="CX1">
        <v>100</v>
      </c>
    </row>
    <row r="2" spans="1:102" x14ac:dyDescent="0.15">
      <c r="A2" t="s">
        <v>0</v>
      </c>
      <c r="B2" s="10" t="s">
        <v>76</v>
      </c>
      <c r="C2">
        <v>0</v>
      </c>
      <c r="D2">
        <v>1.5</v>
      </c>
      <c r="E2">
        <v>205.8</v>
      </c>
      <c r="F2" s="11">
        <f>E2*0.0000115740740740741</f>
        <v>2.38194444444445E-3</v>
      </c>
      <c r="G2">
        <v>0.65259999999999996</v>
      </c>
      <c r="H2">
        <v>0.68989999999999996</v>
      </c>
      <c r="I2">
        <v>0.72499999999999998</v>
      </c>
      <c r="J2">
        <v>0.75790000000000002</v>
      </c>
      <c r="K2">
        <v>0.78859999999999997</v>
      </c>
      <c r="L2">
        <v>0.81710000000000005</v>
      </c>
      <c r="M2">
        <v>0.84340000000000004</v>
      </c>
      <c r="N2">
        <v>0.86750000000000005</v>
      </c>
      <c r="O2">
        <v>0.88939999999999997</v>
      </c>
      <c r="P2">
        <v>0.90910000000000002</v>
      </c>
      <c r="Q2">
        <v>0.92659999999999998</v>
      </c>
      <c r="R2">
        <v>0.94189999999999996</v>
      </c>
      <c r="S2">
        <v>0.95499999999999996</v>
      </c>
      <c r="T2">
        <v>0.96699999999999997</v>
      </c>
      <c r="U2">
        <v>0.97899999999999998</v>
      </c>
      <c r="V2">
        <v>0.98929999999999996</v>
      </c>
      <c r="W2">
        <v>0.99609999999999999</v>
      </c>
      <c r="X2">
        <v>0.99960000000000004</v>
      </c>
      <c r="Y2">
        <v>1</v>
      </c>
      <c r="Z2">
        <v>1</v>
      </c>
      <c r="AA2">
        <v>1</v>
      </c>
      <c r="AB2">
        <v>1</v>
      </c>
      <c r="AC2">
        <v>1</v>
      </c>
      <c r="AD2">
        <v>0.99990000000000001</v>
      </c>
      <c r="AE2">
        <v>0.99909999999999999</v>
      </c>
      <c r="AF2">
        <v>0.99750000000000005</v>
      </c>
      <c r="AG2">
        <v>0.99519999999999997</v>
      </c>
      <c r="AH2">
        <v>0.99219999999999997</v>
      </c>
      <c r="AI2">
        <v>0.98850000000000005</v>
      </c>
      <c r="AJ2">
        <v>0.98399999999999999</v>
      </c>
      <c r="AK2">
        <v>0.9788</v>
      </c>
      <c r="AL2">
        <v>0.97289999999999999</v>
      </c>
      <c r="AM2">
        <v>0.96619999999999995</v>
      </c>
      <c r="AN2">
        <v>0.95920000000000005</v>
      </c>
      <c r="AO2">
        <v>0.95209999999999995</v>
      </c>
      <c r="AP2">
        <v>0.94510000000000005</v>
      </c>
      <c r="AQ2">
        <v>0.93799999999999994</v>
      </c>
      <c r="AR2">
        <v>0.93100000000000005</v>
      </c>
      <c r="AS2">
        <v>0.92400000000000004</v>
      </c>
      <c r="AT2">
        <v>0.91690000000000005</v>
      </c>
      <c r="AU2">
        <v>0.90990000000000004</v>
      </c>
      <c r="AV2">
        <v>0.90280000000000005</v>
      </c>
      <c r="AW2">
        <v>0.89580000000000004</v>
      </c>
      <c r="AX2">
        <v>0.88880000000000003</v>
      </c>
      <c r="AY2">
        <v>0.88170000000000004</v>
      </c>
      <c r="AZ2">
        <v>0.87470000000000003</v>
      </c>
      <c r="BA2">
        <v>0.86760000000000004</v>
      </c>
      <c r="BB2">
        <v>0.86060000000000003</v>
      </c>
      <c r="BC2">
        <v>0.85360000000000003</v>
      </c>
      <c r="BD2">
        <v>0.84650000000000003</v>
      </c>
      <c r="BE2">
        <v>0.83950000000000002</v>
      </c>
      <c r="BF2">
        <v>0.83240000000000003</v>
      </c>
      <c r="BG2">
        <v>0.82540000000000002</v>
      </c>
      <c r="BH2">
        <v>0.81840000000000002</v>
      </c>
      <c r="BI2">
        <v>0.81130000000000002</v>
      </c>
      <c r="BJ2">
        <v>0.80430000000000001</v>
      </c>
      <c r="BK2">
        <v>0.79720000000000002</v>
      </c>
      <c r="BL2">
        <v>0.79020000000000001</v>
      </c>
      <c r="BM2">
        <v>0.78320000000000001</v>
      </c>
      <c r="BN2">
        <v>0.77610000000000001</v>
      </c>
      <c r="BO2">
        <v>0.76910000000000001</v>
      </c>
      <c r="BP2">
        <v>0.76200000000000001</v>
      </c>
      <c r="BQ2">
        <v>0.755</v>
      </c>
      <c r="BR2">
        <v>0.74790000000000001</v>
      </c>
      <c r="BS2">
        <v>0.74019999999999997</v>
      </c>
      <c r="BT2">
        <v>0.7319</v>
      </c>
      <c r="BU2">
        <v>0.72299999999999998</v>
      </c>
      <c r="BV2">
        <v>0.71340000000000003</v>
      </c>
      <c r="BW2">
        <v>0.70309999999999995</v>
      </c>
      <c r="BX2">
        <v>0.69230000000000003</v>
      </c>
      <c r="BY2">
        <v>0.68079999999999996</v>
      </c>
      <c r="BZ2">
        <v>0.66869999999999996</v>
      </c>
      <c r="CA2">
        <v>0.65590000000000004</v>
      </c>
      <c r="CB2">
        <v>0.64249999999999996</v>
      </c>
      <c r="CC2">
        <v>0.62849999999999995</v>
      </c>
      <c r="CD2">
        <v>0.61380000000000001</v>
      </c>
      <c r="CE2">
        <v>0.59850000000000003</v>
      </c>
      <c r="CF2">
        <v>0.58250000000000002</v>
      </c>
      <c r="CG2">
        <v>0.56599999999999995</v>
      </c>
      <c r="CH2">
        <v>0.54879999999999995</v>
      </c>
      <c r="CI2">
        <v>0.53090000000000004</v>
      </c>
      <c r="CJ2">
        <v>0.51239999999999997</v>
      </c>
      <c r="CK2">
        <v>0.49330000000000002</v>
      </c>
      <c r="CL2">
        <v>0.47349999999999998</v>
      </c>
      <c r="CM2">
        <v>0.4531</v>
      </c>
      <c r="CN2">
        <v>0.43209999999999998</v>
      </c>
      <c r="CO2">
        <v>0.41039999999999999</v>
      </c>
      <c r="CP2">
        <v>0.3881</v>
      </c>
      <c r="CQ2">
        <v>0.36520000000000002</v>
      </c>
      <c r="CR2">
        <v>0.34160000000000001</v>
      </c>
      <c r="CS2">
        <v>0.31740000000000002</v>
      </c>
      <c r="CT2">
        <v>0.29260000000000003</v>
      </c>
      <c r="CU2">
        <v>0.2671</v>
      </c>
      <c r="CV2">
        <v>0.2409</v>
      </c>
      <c r="CW2">
        <v>0.2142</v>
      </c>
      <c r="CX2">
        <v>0.18679999999999999</v>
      </c>
    </row>
    <row r="3" spans="1:102" x14ac:dyDescent="0.15">
      <c r="A3" t="s">
        <v>1</v>
      </c>
      <c r="B3" s="10" t="s">
        <v>47</v>
      </c>
      <c r="C3">
        <v>0</v>
      </c>
      <c r="D3">
        <v>1.6093440000000001</v>
      </c>
      <c r="E3">
        <v>222.6</v>
      </c>
      <c r="F3" s="11">
        <f t="shared" ref="F3:F36" si="0">E3*0.0000115740740740741</f>
        <v>2.5763888888888946E-3</v>
      </c>
      <c r="G3">
        <v>0.65259999999999996</v>
      </c>
      <c r="H3">
        <v>0.68989999999999996</v>
      </c>
      <c r="I3">
        <v>0.72499999999999998</v>
      </c>
      <c r="J3">
        <v>0.75790000000000002</v>
      </c>
      <c r="K3">
        <v>0.78859999999999997</v>
      </c>
      <c r="L3">
        <v>0.81710000000000005</v>
      </c>
      <c r="M3">
        <v>0.84340000000000004</v>
      </c>
      <c r="N3">
        <v>0.86750000000000005</v>
      </c>
      <c r="O3">
        <v>0.88939999999999997</v>
      </c>
      <c r="P3">
        <v>0.90910000000000002</v>
      </c>
      <c r="Q3">
        <v>0.92659999999999998</v>
      </c>
      <c r="R3">
        <v>0.94189999999999996</v>
      </c>
      <c r="S3">
        <v>0.95499999999999996</v>
      </c>
      <c r="T3">
        <v>0.96699999999999997</v>
      </c>
      <c r="U3">
        <v>0.97899999999999998</v>
      </c>
      <c r="V3">
        <v>0.98929999999999996</v>
      </c>
      <c r="W3">
        <v>0.99619999999999997</v>
      </c>
      <c r="X3">
        <v>0.99960000000000004</v>
      </c>
      <c r="Y3">
        <v>1</v>
      </c>
      <c r="Z3">
        <v>1</v>
      </c>
      <c r="AA3">
        <v>1</v>
      </c>
      <c r="AB3">
        <v>1</v>
      </c>
      <c r="AC3">
        <v>1</v>
      </c>
      <c r="AD3">
        <v>0.99990000000000001</v>
      </c>
      <c r="AE3">
        <v>0.99909999999999999</v>
      </c>
      <c r="AF3">
        <v>0.99750000000000005</v>
      </c>
      <c r="AG3">
        <v>0.99519999999999997</v>
      </c>
      <c r="AH3">
        <v>0.99219999999999997</v>
      </c>
      <c r="AI3">
        <v>0.98850000000000005</v>
      </c>
      <c r="AJ3">
        <v>0.98399999999999999</v>
      </c>
      <c r="AK3">
        <v>0.9788</v>
      </c>
      <c r="AL3">
        <v>0.97289999999999999</v>
      </c>
      <c r="AM3">
        <v>0.96619999999999995</v>
      </c>
      <c r="AN3">
        <v>0.95920000000000005</v>
      </c>
      <c r="AO3">
        <v>0.95209999999999995</v>
      </c>
      <c r="AP3">
        <v>0.94510000000000005</v>
      </c>
      <c r="AQ3">
        <v>0.93799999999999994</v>
      </c>
      <c r="AR3">
        <v>0.93100000000000005</v>
      </c>
      <c r="AS3">
        <v>0.92400000000000004</v>
      </c>
      <c r="AT3">
        <v>0.91690000000000005</v>
      </c>
      <c r="AU3">
        <v>0.90990000000000004</v>
      </c>
      <c r="AV3">
        <v>0.90280000000000005</v>
      </c>
      <c r="AW3">
        <v>0.89580000000000004</v>
      </c>
      <c r="AX3">
        <v>0.88880000000000003</v>
      </c>
      <c r="AY3">
        <v>0.88170000000000004</v>
      </c>
      <c r="AZ3">
        <v>0.87470000000000003</v>
      </c>
      <c r="BA3">
        <v>0.86760000000000004</v>
      </c>
      <c r="BB3">
        <v>0.86060000000000003</v>
      </c>
      <c r="BC3">
        <v>0.85360000000000003</v>
      </c>
      <c r="BD3">
        <v>0.84650000000000003</v>
      </c>
      <c r="BE3">
        <v>0.83950000000000002</v>
      </c>
      <c r="BF3">
        <v>0.83240000000000003</v>
      </c>
      <c r="BG3">
        <v>0.82540000000000002</v>
      </c>
      <c r="BH3">
        <v>0.81840000000000002</v>
      </c>
      <c r="BI3">
        <v>0.81130000000000002</v>
      </c>
      <c r="BJ3">
        <v>0.80430000000000001</v>
      </c>
      <c r="BK3">
        <v>0.79720000000000002</v>
      </c>
      <c r="BL3">
        <v>0.79020000000000001</v>
      </c>
      <c r="BM3">
        <v>0.78320000000000001</v>
      </c>
      <c r="BN3">
        <v>0.77610000000000001</v>
      </c>
      <c r="BO3">
        <v>0.76910000000000001</v>
      </c>
      <c r="BP3">
        <v>0.76200000000000001</v>
      </c>
      <c r="BQ3">
        <v>0.755</v>
      </c>
      <c r="BR3">
        <v>0.74790000000000001</v>
      </c>
      <c r="BS3">
        <v>0.74019999999999997</v>
      </c>
      <c r="BT3">
        <v>0.7319</v>
      </c>
      <c r="BU3">
        <v>0.72299999999999998</v>
      </c>
      <c r="BV3">
        <v>0.71340000000000003</v>
      </c>
      <c r="BW3">
        <v>0.70309999999999995</v>
      </c>
      <c r="BX3">
        <v>0.69230000000000003</v>
      </c>
      <c r="BY3">
        <v>0.68079999999999996</v>
      </c>
      <c r="BZ3">
        <v>0.66869999999999996</v>
      </c>
      <c r="CA3">
        <v>0.65590000000000004</v>
      </c>
      <c r="CB3">
        <v>0.64249999999999996</v>
      </c>
      <c r="CC3">
        <v>0.62849999999999995</v>
      </c>
      <c r="CD3">
        <v>0.61380000000000001</v>
      </c>
      <c r="CE3">
        <v>0.59850000000000003</v>
      </c>
      <c r="CF3">
        <v>0.58250000000000002</v>
      </c>
      <c r="CG3">
        <v>0.56599999999999995</v>
      </c>
      <c r="CH3">
        <v>0.54879999999999995</v>
      </c>
      <c r="CI3">
        <v>0.53090000000000004</v>
      </c>
      <c r="CJ3">
        <v>0.51239999999999997</v>
      </c>
      <c r="CK3">
        <v>0.49330000000000002</v>
      </c>
      <c r="CL3">
        <v>0.47349999999999998</v>
      </c>
      <c r="CM3">
        <v>0.4531</v>
      </c>
      <c r="CN3">
        <v>0.43209999999999998</v>
      </c>
      <c r="CO3">
        <v>0.41039999999999999</v>
      </c>
      <c r="CP3">
        <v>0.3881</v>
      </c>
      <c r="CQ3">
        <v>0.36520000000000002</v>
      </c>
      <c r="CR3">
        <v>0.34160000000000001</v>
      </c>
      <c r="CS3">
        <v>0.31740000000000002</v>
      </c>
      <c r="CT3">
        <v>0.29260000000000003</v>
      </c>
      <c r="CU3">
        <v>0.2671</v>
      </c>
      <c r="CV3">
        <v>0.2409</v>
      </c>
      <c r="CW3">
        <v>0.2142</v>
      </c>
      <c r="CX3">
        <v>0.18679999999999999</v>
      </c>
    </row>
    <row r="4" spans="1:102" x14ac:dyDescent="0.15">
      <c r="A4" t="s">
        <v>2</v>
      </c>
      <c r="B4" s="10" t="str">
        <f t="shared" ref="B4:B21" si="1">MID(A4,2,100)</f>
        <v>2km</v>
      </c>
      <c r="C4">
        <v>0</v>
      </c>
      <c r="D4">
        <v>2</v>
      </c>
      <c r="E4">
        <v>283.2</v>
      </c>
      <c r="F4" s="11">
        <f t="shared" si="0"/>
        <v>3.2777777777777853E-3</v>
      </c>
      <c r="G4">
        <v>0.65259999999999996</v>
      </c>
      <c r="H4">
        <v>0.68989999999999996</v>
      </c>
      <c r="I4">
        <v>0.72499999999999998</v>
      </c>
      <c r="J4">
        <v>0.75790000000000002</v>
      </c>
      <c r="K4">
        <v>0.78859999999999997</v>
      </c>
      <c r="L4">
        <v>0.81710000000000005</v>
      </c>
      <c r="M4">
        <v>0.84340000000000004</v>
      </c>
      <c r="N4">
        <v>0.86750000000000005</v>
      </c>
      <c r="O4">
        <v>0.88939999999999997</v>
      </c>
      <c r="P4">
        <v>0.90910000000000002</v>
      </c>
      <c r="Q4">
        <v>0.92659999999999998</v>
      </c>
      <c r="R4">
        <v>0.94189999999999996</v>
      </c>
      <c r="S4">
        <v>0.95499999999999996</v>
      </c>
      <c r="T4">
        <v>0.96699999999999997</v>
      </c>
      <c r="U4">
        <v>0.97899999999999998</v>
      </c>
      <c r="V4">
        <v>0.98929999999999996</v>
      </c>
      <c r="W4">
        <v>0.99609999999999999</v>
      </c>
      <c r="X4">
        <v>0.99960000000000004</v>
      </c>
      <c r="Y4">
        <v>1</v>
      </c>
      <c r="Z4">
        <v>1</v>
      </c>
      <c r="AA4">
        <v>1</v>
      </c>
      <c r="AB4">
        <v>1</v>
      </c>
      <c r="AC4">
        <v>1</v>
      </c>
      <c r="AD4">
        <v>0.99990000000000001</v>
      </c>
      <c r="AE4">
        <v>0.999</v>
      </c>
      <c r="AF4">
        <v>0.99750000000000005</v>
      </c>
      <c r="AG4">
        <v>0.99519999999999997</v>
      </c>
      <c r="AH4">
        <v>0.99219999999999997</v>
      </c>
      <c r="AI4">
        <v>0.98850000000000005</v>
      </c>
      <c r="AJ4">
        <v>0.98399999999999999</v>
      </c>
      <c r="AK4">
        <v>0.9788</v>
      </c>
      <c r="AL4">
        <v>0.97289999999999999</v>
      </c>
      <c r="AM4">
        <v>0.96619999999999995</v>
      </c>
      <c r="AN4">
        <v>0.95920000000000005</v>
      </c>
      <c r="AO4">
        <v>0.95209999999999995</v>
      </c>
      <c r="AP4">
        <v>0.94510000000000005</v>
      </c>
      <c r="AQ4">
        <v>0.93799999999999994</v>
      </c>
      <c r="AR4">
        <v>0.93100000000000005</v>
      </c>
      <c r="AS4">
        <v>0.92400000000000004</v>
      </c>
      <c r="AT4">
        <v>0.91690000000000005</v>
      </c>
      <c r="AU4">
        <v>0.90990000000000004</v>
      </c>
      <c r="AV4">
        <v>0.90280000000000005</v>
      </c>
      <c r="AW4">
        <v>0.89580000000000004</v>
      </c>
      <c r="AX4">
        <v>0.88880000000000003</v>
      </c>
      <c r="AY4">
        <v>0.88170000000000004</v>
      </c>
      <c r="AZ4">
        <v>0.87470000000000003</v>
      </c>
      <c r="BA4">
        <v>0.86760000000000004</v>
      </c>
      <c r="BB4">
        <v>0.86060000000000003</v>
      </c>
      <c r="BC4">
        <v>0.85360000000000003</v>
      </c>
      <c r="BD4">
        <v>0.84650000000000003</v>
      </c>
      <c r="BE4">
        <v>0.83950000000000002</v>
      </c>
      <c r="BF4">
        <v>0.83240000000000003</v>
      </c>
      <c r="BG4">
        <v>0.82540000000000002</v>
      </c>
      <c r="BH4">
        <v>0.81840000000000002</v>
      </c>
      <c r="BI4">
        <v>0.81130000000000002</v>
      </c>
      <c r="BJ4">
        <v>0.80430000000000001</v>
      </c>
      <c r="BK4">
        <v>0.79720000000000002</v>
      </c>
      <c r="BL4">
        <v>0.79020000000000001</v>
      </c>
      <c r="BM4">
        <v>0.78320000000000001</v>
      </c>
      <c r="BN4">
        <v>0.77610000000000001</v>
      </c>
      <c r="BO4">
        <v>0.76910000000000001</v>
      </c>
      <c r="BP4">
        <v>0.76200000000000001</v>
      </c>
      <c r="BQ4">
        <v>0.755</v>
      </c>
      <c r="BR4">
        <v>0.74790000000000001</v>
      </c>
      <c r="BS4">
        <v>0.74019999999999997</v>
      </c>
      <c r="BT4">
        <v>0.7319</v>
      </c>
      <c r="BU4">
        <v>0.72299999999999998</v>
      </c>
      <c r="BV4">
        <v>0.71340000000000003</v>
      </c>
      <c r="BW4">
        <v>0.70309999999999995</v>
      </c>
      <c r="BX4">
        <v>0.69230000000000003</v>
      </c>
      <c r="BY4">
        <v>0.68079999999999996</v>
      </c>
      <c r="BZ4">
        <v>0.66869999999999996</v>
      </c>
      <c r="CA4">
        <v>0.65590000000000004</v>
      </c>
      <c r="CB4">
        <v>0.64249999999999996</v>
      </c>
      <c r="CC4">
        <v>0.62849999999999995</v>
      </c>
      <c r="CD4">
        <v>0.61380000000000001</v>
      </c>
      <c r="CE4">
        <v>0.59850000000000003</v>
      </c>
      <c r="CF4">
        <v>0.58250000000000002</v>
      </c>
      <c r="CG4">
        <v>0.56599999999999995</v>
      </c>
      <c r="CH4">
        <v>0.54879999999999995</v>
      </c>
      <c r="CI4">
        <v>0.53090000000000004</v>
      </c>
      <c r="CJ4">
        <v>0.51239999999999997</v>
      </c>
      <c r="CK4">
        <v>0.49330000000000002</v>
      </c>
      <c r="CL4">
        <v>0.47349999999999998</v>
      </c>
      <c r="CM4">
        <v>0.4531</v>
      </c>
      <c r="CN4">
        <v>0.43209999999999998</v>
      </c>
      <c r="CO4">
        <v>0.41039999999999999</v>
      </c>
      <c r="CP4">
        <v>0.3881</v>
      </c>
      <c r="CQ4">
        <v>0.36520000000000002</v>
      </c>
      <c r="CR4">
        <v>0.34160000000000001</v>
      </c>
      <c r="CS4">
        <v>0.31740000000000002</v>
      </c>
      <c r="CT4">
        <v>0.29260000000000003</v>
      </c>
      <c r="CU4">
        <v>0.2671</v>
      </c>
      <c r="CV4">
        <v>0.2409</v>
      </c>
      <c r="CW4">
        <v>0.2142</v>
      </c>
      <c r="CX4">
        <v>0.18679999999999999</v>
      </c>
    </row>
    <row r="5" spans="1:102" x14ac:dyDescent="0.15">
      <c r="A5" t="s">
        <v>3</v>
      </c>
      <c r="B5" s="10" t="str">
        <f t="shared" si="1"/>
        <v>3km</v>
      </c>
      <c r="C5">
        <v>0</v>
      </c>
      <c r="D5">
        <v>3</v>
      </c>
      <c r="E5">
        <v>440</v>
      </c>
      <c r="F5" s="11">
        <f t="shared" si="0"/>
        <v>5.0925925925926043E-3</v>
      </c>
      <c r="G5">
        <v>0.65259999999999996</v>
      </c>
      <c r="H5">
        <v>0.68989999999999996</v>
      </c>
      <c r="I5">
        <v>0.72499999999999998</v>
      </c>
      <c r="J5">
        <v>0.75790000000000002</v>
      </c>
      <c r="K5">
        <v>0.78859999999999997</v>
      </c>
      <c r="L5">
        <v>0.81710000000000005</v>
      </c>
      <c r="M5">
        <v>0.84340000000000004</v>
      </c>
      <c r="N5">
        <v>0.86750000000000005</v>
      </c>
      <c r="O5">
        <v>0.88939999999999997</v>
      </c>
      <c r="P5">
        <v>0.90910000000000002</v>
      </c>
      <c r="Q5">
        <v>0.92659999999999998</v>
      </c>
      <c r="R5">
        <v>0.94189999999999996</v>
      </c>
      <c r="S5">
        <v>0.95499999999999996</v>
      </c>
      <c r="T5">
        <v>0.96699999999999997</v>
      </c>
      <c r="U5">
        <v>0.97899999999999998</v>
      </c>
      <c r="V5">
        <v>0.98929999999999996</v>
      </c>
      <c r="W5">
        <v>0.99619999999999997</v>
      </c>
      <c r="X5">
        <v>0.99960000000000004</v>
      </c>
      <c r="Y5">
        <v>1</v>
      </c>
      <c r="Z5">
        <v>1</v>
      </c>
      <c r="AA5">
        <v>1</v>
      </c>
      <c r="AB5">
        <v>1</v>
      </c>
      <c r="AC5">
        <v>1</v>
      </c>
      <c r="AD5">
        <v>0.99990000000000001</v>
      </c>
      <c r="AE5">
        <v>0.99909999999999999</v>
      </c>
      <c r="AF5">
        <v>0.99750000000000005</v>
      </c>
      <c r="AG5">
        <v>0.99519999999999997</v>
      </c>
      <c r="AH5">
        <v>0.99219999999999997</v>
      </c>
      <c r="AI5">
        <v>0.98850000000000005</v>
      </c>
      <c r="AJ5">
        <v>0.98399999999999999</v>
      </c>
      <c r="AK5">
        <v>0.9788</v>
      </c>
      <c r="AL5">
        <v>0.97289999999999999</v>
      </c>
      <c r="AM5">
        <v>0.96619999999999995</v>
      </c>
      <c r="AN5">
        <v>0.95920000000000005</v>
      </c>
      <c r="AO5">
        <v>0.95209999999999995</v>
      </c>
      <c r="AP5">
        <v>0.94510000000000005</v>
      </c>
      <c r="AQ5">
        <v>0.93799999999999994</v>
      </c>
      <c r="AR5">
        <v>0.93100000000000005</v>
      </c>
      <c r="AS5">
        <v>0.92400000000000004</v>
      </c>
      <c r="AT5">
        <v>0.91690000000000005</v>
      </c>
      <c r="AU5">
        <v>0.90990000000000004</v>
      </c>
      <c r="AV5">
        <v>0.90280000000000005</v>
      </c>
      <c r="AW5">
        <v>0.89580000000000004</v>
      </c>
      <c r="AX5">
        <v>0.88880000000000003</v>
      </c>
      <c r="AY5">
        <v>0.88170000000000004</v>
      </c>
      <c r="AZ5">
        <v>0.87470000000000003</v>
      </c>
      <c r="BA5">
        <v>0.86760000000000004</v>
      </c>
      <c r="BB5">
        <v>0.86060000000000003</v>
      </c>
      <c r="BC5">
        <v>0.85360000000000003</v>
      </c>
      <c r="BD5">
        <v>0.84650000000000003</v>
      </c>
      <c r="BE5">
        <v>0.83950000000000002</v>
      </c>
      <c r="BF5">
        <v>0.83240000000000003</v>
      </c>
      <c r="BG5">
        <v>0.82540000000000002</v>
      </c>
      <c r="BH5">
        <v>0.81840000000000002</v>
      </c>
      <c r="BI5">
        <v>0.81130000000000002</v>
      </c>
      <c r="BJ5">
        <v>0.80430000000000001</v>
      </c>
      <c r="BK5">
        <v>0.79720000000000002</v>
      </c>
      <c r="BL5">
        <v>0.79020000000000001</v>
      </c>
      <c r="BM5">
        <v>0.78320000000000001</v>
      </c>
      <c r="BN5">
        <v>0.77610000000000001</v>
      </c>
      <c r="BO5">
        <v>0.76910000000000001</v>
      </c>
      <c r="BP5">
        <v>0.76200000000000001</v>
      </c>
      <c r="BQ5">
        <v>0.755</v>
      </c>
      <c r="BR5">
        <v>0.74790000000000001</v>
      </c>
      <c r="BS5">
        <v>0.74019999999999997</v>
      </c>
      <c r="BT5">
        <v>0.7319</v>
      </c>
      <c r="BU5">
        <v>0.72299999999999998</v>
      </c>
      <c r="BV5">
        <v>0.71340000000000003</v>
      </c>
      <c r="BW5">
        <v>0.70309999999999995</v>
      </c>
      <c r="BX5">
        <v>0.69230000000000003</v>
      </c>
      <c r="BY5">
        <v>0.68079999999999996</v>
      </c>
      <c r="BZ5">
        <v>0.66869999999999996</v>
      </c>
      <c r="CA5">
        <v>0.65590000000000004</v>
      </c>
      <c r="CB5">
        <v>0.64249999999999996</v>
      </c>
      <c r="CC5">
        <v>0.62849999999999995</v>
      </c>
      <c r="CD5">
        <v>0.61380000000000001</v>
      </c>
      <c r="CE5">
        <v>0.59850000000000003</v>
      </c>
      <c r="CF5">
        <v>0.58250000000000002</v>
      </c>
      <c r="CG5">
        <v>0.56599999999999995</v>
      </c>
      <c r="CH5">
        <v>0.54879999999999995</v>
      </c>
      <c r="CI5">
        <v>0.53090000000000004</v>
      </c>
      <c r="CJ5">
        <v>0.51239999999999997</v>
      </c>
      <c r="CK5">
        <v>0.49330000000000002</v>
      </c>
      <c r="CL5">
        <v>0.47349999999999998</v>
      </c>
      <c r="CM5">
        <v>0.4531</v>
      </c>
      <c r="CN5">
        <v>0.43209999999999998</v>
      </c>
      <c r="CO5">
        <v>0.41039999999999999</v>
      </c>
      <c r="CP5">
        <v>0.3881</v>
      </c>
      <c r="CQ5">
        <v>0.36520000000000002</v>
      </c>
      <c r="CR5">
        <v>0.34160000000000001</v>
      </c>
      <c r="CS5">
        <v>0.31740000000000002</v>
      </c>
      <c r="CT5">
        <v>0.29260000000000003</v>
      </c>
      <c r="CU5">
        <v>0.2671</v>
      </c>
      <c r="CV5">
        <v>0.2409</v>
      </c>
      <c r="CW5">
        <v>0.2142</v>
      </c>
      <c r="CX5">
        <v>0.18679999999999999</v>
      </c>
    </row>
    <row r="6" spans="1:102" x14ac:dyDescent="0.15">
      <c r="A6" t="s">
        <v>4</v>
      </c>
      <c r="B6" s="10" t="str">
        <f t="shared" si="1"/>
        <v>2Mile</v>
      </c>
      <c r="C6">
        <v>0</v>
      </c>
      <c r="D6">
        <f>2*mile</f>
        <v>3.2186880000000002</v>
      </c>
      <c r="E6">
        <v>474.6</v>
      </c>
      <c r="F6" s="11">
        <f t="shared" si="0"/>
        <v>5.4930555555555687E-3</v>
      </c>
      <c r="G6">
        <v>0.65259999999999996</v>
      </c>
      <c r="H6">
        <v>0.68989999999999996</v>
      </c>
      <c r="I6">
        <v>0.72499999999999998</v>
      </c>
      <c r="J6">
        <v>0.75790000000000002</v>
      </c>
      <c r="K6">
        <v>0.78859999999999997</v>
      </c>
      <c r="L6">
        <v>0.81710000000000005</v>
      </c>
      <c r="M6">
        <v>0.84340000000000004</v>
      </c>
      <c r="N6">
        <v>0.86750000000000005</v>
      </c>
      <c r="O6">
        <v>0.88939999999999997</v>
      </c>
      <c r="P6">
        <v>0.90910000000000002</v>
      </c>
      <c r="Q6">
        <v>0.92659999999999998</v>
      </c>
      <c r="R6">
        <v>0.94189999999999996</v>
      </c>
      <c r="S6">
        <v>0.95499999999999996</v>
      </c>
      <c r="T6">
        <v>0.96699999999999997</v>
      </c>
      <c r="U6">
        <v>0.97899999999999998</v>
      </c>
      <c r="V6">
        <v>0.98929999999999996</v>
      </c>
      <c r="W6">
        <v>0.99609999999999999</v>
      </c>
      <c r="X6">
        <v>0.99960000000000004</v>
      </c>
      <c r="Y6">
        <v>1</v>
      </c>
      <c r="Z6">
        <v>1</v>
      </c>
      <c r="AA6">
        <v>1</v>
      </c>
      <c r="AB6">
        <v>1</v>
      </c>
      <c r="AC6">
        <v>1</v>
      </c>
      <c r="AD6">
        <v>0.99990000000000001</v>
      </c>
      <c r="AE6">
        <v>0.99909999999999999</v>
      </c>
      <c r="AF6">
        <v>0.99750000000000005</v>
      </c>
      <c r="AG6">
        <v>0.99519999999999997</v>
      </c>
      <c r="AH6">
        <v>0.99219999999999997</v>
      </c>
      <c r="AI6">
        <v>0.98850000000000005</v>
      </c>
      <c r="AJ6">
        <v>0.98399999999999999</v>
      </c>
      <c r="AK6">
        <v>0.9788</v>
      </c>
      <c r="AL6">
        <v>0.97289999999999999</v>
      </c>
      <c r="AM6">
        <v>0.96619999999999995</v>
      </c>
      <c r="AN6">
        <v>0.95920000000000005</v>
      </c>
      <c r="AO6">
        <v>0.95209999999999995</v>
      </c>
      <c r="AP6">
        <v>0.94510000000000005</v>
      </c>
      <c r="AQ6">
        <v>0.93799999999999994</v>
      </c>
      <c r="AR6">
        <v>0.93100000000000005</v>
      </c>
      <c r="AS6">
        <v>0.92400000000000004</v>
      </c>
      <c r="AT6">
        <v>0.91690000000000005</v>
      </c>
      <c r="AU6">
        <v>0.90990000000000004</v>
      </c>
      <c r="AV6">
        <v>0.90280000000000005</v>
      </c>
      <c r="AW6">
        <v>0.89580000000000004</v>
      </c>
      <c r="AX6">
        <v>0.88880000000000003</v>
      </c>
      <c r="AY6">
        <v>0.88170000000000004</v>
      </c>
      <c r="AZ6">
        <v>0.87470000000000003</v>
      </c>
      <c r="BA6">
        <v>0.86760000000000004</v>
      </c>
      <c r="BB6">
        <v>0.86060000000000003</v>
      </c>
      <c r="BC6">
        <v>0.85360000000000003</v>
      </c>
      <c r="BD6">
        <v>0.84650000000000003</v>
      </c>
      <c r="BE6">
        <v>0.83950000000000002</v>
      </c>
      <c r="BF6">
        <v>0.83240000000000003</v>
      </c>
      <c r="BG6">
        <v>0.82540000000000002</v>
      </c>
      <c r="BH6">
        <v>0.81840000000000002</v>
      </c>
      <c r="BI6">
        <v>0.81130000000000002</v>
      </c>
      <c r="BJ6">
        <v>0.80430000000000001</v>
      </c>
      <c r="BK6">
        <v>0.79720000000000002</v>
      </c>
      <c r="BL6">
        <v>0.79020000000000001</v>
      </c>
      <c r="BM6">
        <v>0.78320000000000001</v>
      </c>
      <c r="BN6">
        <v>0.77610000000000001</v>
      </c>
      <c r="BO6">
        <v>0.76910000000000001</v>
      </c>
      <c r="BP6">
        <v>0.76200000000000001</v>
      </c>
      <c r="BQ6">
        <v>0.755</v>
      </c>
      <c r="BR6">
        <v>0.74790000000000001</v>
      </c>
      <c r="BS6">
        <v>0.74019999999999997</v>
      </c>
      <c r="BT6">
        <v>0.7319</v>
      </c>
      <c r="BU6">
        <v>0.72299999999999998</v>
      </c>
      <c r="BV6">
        <v>0.71340000000000003</v>
      </c>
      <c r="BW6">
        <v>0.70309999999999995</v>
      </c>
      <c r="BX6">
        <v>0.69230000000000003</v>
      </c>
      <c r="BY6">
        <v>0.68079999999999996</v>
      </c>
      <c r="BZ6">
        <v>0.66869999999999996</v>
      </c>
      <c r="CA6">
        <v>0.65590000000000004</v>
      </c>
      <c r="CB6">
        <v>0.64249999999999996</v>
      </c>
      <c r="CC6">
        <v>0.62849999999999995</v>
      </c>
      <c r="CD6">
        <v>0.61380000000000001</v>
      </c>
      <c r="CE6">
        <v>0.59850000000000003</v>
      </c>
      <c r="CF6">
        <v>0.58250000000000002</v>
      </c>
      <c r="CG6">
        <v>0.56599999999999995</v>
      </c>
      <c r="CH6">
        <v>0.54879999999999995</v>
      </c>
      <c r="CI6">
        <v>0.53090000000000004</v>
      </c>
      <c r="CJ6">
        <v>0.51239999999999997</v>
      </c>
      <c r="CK6">
        <v>0.49330000000000002</v>
      </c>
      <c r="CL6">
        <v>0.47349999999999998</v>
      </c>
      <c r="CM6">
        <v>0.4531</v>
      </c>
      <c r="CN6">
        <v>0.43209999999999998</v>
      </c>
      <c r="CO6">
        <v>0.41039999999999999</v>
      </c>
      <c r="CP6">
        <v>0.3881</v>
      </c>
      <c r="CQ6">
        <v>0.36520000000000002</v>
      </c>
      <c r="CR6">
        <v>0.34160000000000001</v>
      </c>
      <c r="CS6">
        <v>0.31740000000000002</v>
      </c>
      <c r="CT6">
        <v>0.29260000000000003</v>
      </c>
      <c r="CU6">
        <v>0.2671</v>
      </c>
      <c r="CV6">
        <v>0.2409</v>
      </c>
      <c r="CW6">
        <v>0.2142</v>
      </c>
      <c r="CX6">
        <v>0.18679999999999999</v>
      </c>
    </row>
    <row r="7" spans="1:102" x14ac:dyDescent="0.15">
      <c r="A7" t="s">
        <v>5</v>
      </c>
      <c r="B7" s="10" t="str">
        <f t="shared" si="1"/>
        <v>4km</v>
      </c>
      <c r="C7">
        <v>0</v>
      </c>
      <c r="D7">
        <v>4</v>
      </c>
      <c r="E7">
        <v>598</v>
      </c>
      <c r="F7" s="11">
        <f t="shared" si="0"/>
        <v>6.9212962962963125E-3</v>
      </c>
      <c r="G7">
        <v>0.65259999999999996</v>
      </c>
      <c r="H7">
        <v>0.68989999999999996</v>
      </c>
      <c r="I7">
        <v>0.72499999999999998</v>
      </c>
      <c r="J7">
        <v>0.75790000000000002</v>
      </c>
      <c r="K7">
        <v>0.78859999999999997</v>
      </c>
      <c r="L7">
        <v>0.81710000000000005</v>
      </c>
      <c r="M7">
        <v>0.84340000000000004</v>
      </c>
      <c r="N7">
        <v>0.86750000000000005</v>
      </c>
      <c r="O7">
        <v>0.88939999999999997</v>
      </c>
      <c r="P7">
        <v>0.90910000000000002</v>
      </c>
      <c r="Q7">
        <v>0.92659999999999998</v>
      </c>
      <c r="R7">
        <v>0.94189999999999996</v>
      </c>
      <c r="S7">
        <v>0.95499999999999996</v>
      </c>
      <c r="T7">
        <v>0.96699999999999997</v>
      </c>
      <c r="U7">
        <v>0.97899999999999998</v>
      </c>
      <c r="V7">
        <v>0.98929999999999996</v>
      </c>
      <c r="W7">
        <v>0.99609999999999999</v>
      </c>
      <c r="X7">
        <v>0.99960000000000004</v>
      </c>
      <c r="Y7">
        <v>1</v>
      </c>
      <c r="Z7">
        <v>1</v>
      </c>
      <c r="AA7">
        <v>1</v>
      </c>
      <c r="AB7">
        <v>1</v>
      </c>
      <c r="AC7">
        <v>1</v>
      </c>
      <c r="AD7">
        <v>0.99990000000000001</v>
      </c>
      <c r="AE7">
        <v>0.99909999999999999</v>
      </c>
      <c r="AF7">
        <v>0.99750000000000005</v>
      </c>
      <c r="AG7">
        <v>0.99519999999999997</v>
      </c>
      <c r="AH7">
        <v>0.99219999999999997</v>
      </c>
      <c r="AI7">
        <v>0.98850000000000005</v>
      </c>
      <c r="AJ7">
        <v>0.98399999999999999</v>
      </c>
      <c r="AK7">
        <v>0.9788</v>
      </c>
      <c r="AL7">
        <v>0.97289999999999999</v>
      </c>
      <c r="AM7">
        <v>0.96619999999999995</v>
      </c>
      <c r="AN7">
        <v>0.95920000000000005</v>
      </c>
      <c r="AO7">
        <v>0.95209999999999995</v>
      </c>
      <c r="AP7">
        <v>0.94510000000000005</v>
      </c>
      <c r="AQ7">
        <v>0.93799999999999994</v>
      </c>
      <c r="AR7">
        <v>0.93100000000000005</v>
      </c>
      <c r="AS7">
        <v>0.92400000000000004</v>
      </c>
      <c r="AT7">
        <v>0.91690000000000005</v>
      </c>
      <c r="AU7">
        <v>0.90990000000000004</v>
      </c>
      <c r="AV7">
        <v>0.90280000000000005</v>
      </c>
      <c r="AW7">
        <v>0.89580000000000004</v>
      </c>
      <c r="AX7">
        <v>0.88880000000000003</v>
      </c>
      <c r="AY7">
        <v>0.88170000000000004</v>
      </c>
      <c r="AZ7">
        <v>0.87470000000000003</v>
      </c>
      <c r="BA7">
        <v>0.86760000000000004</v>
      </c>
      <c r="BB7">
        <v>0.86060000000000003</v>
      </c>
      <c r="BC7">
        <v>0.85360000000000003</v>
      </c>
      <c r="BD7">
        <v>0.84650000000000003</v>
      </c>
      <c r="BE7">
        <v>0.83950000000000002</v>
      </c>
      <c r="BF7">
        <v>0.83240000000000003</v>
      </c>
      <c r="BG7">
        <v>0.82540000000000002</v>
      </c>
      <c r="BH7">
        <v>0.81840000000000002</v>
      </c>
      <c r="BI7">
        <v>0.81130000000000002</v>
      </c>
      <c r="BJ7">
        <v>0.80430000000000001</v>
      </c>
      <c r="BK7">
        <v>0.79720000000000002</v>
      </c>
      <c r="BL7">
        <v>0.79020000000000001</v>
      </c>
      <c r="BM7">
        <v>0.78320000000000001</v>
      </c>
      <c r="BN7">
        <v>0.77610000000000001</v>
      </c>
      <c r="BO7">
        <v>0.76910000000000001</v>
      </c>
      <c r="BP7">
        <v>0.76200000000000001</v>
      </c>
      <c r="BQ7">
        <v>0.755</v>
      </c>
      <c r="BR7">
        <v>0.74790000000000001</v>
      </c>
      <c r="BS7">
        <v>0.74019999999999997</v>
      </c>
      <c r="BT7">
        <v>0.7319</v>
      </c>
      <c r="BU7">
        <v>0.72299999999999998</v>
      </c>
      <c r="BV7">
        <v>0.71340000000000003</v>
      </c>
      <c r="BW7">
        <v>0.70309999999999995</v>
      </c>
      <c r="BX7">
        <v>0.69230000000000003</v>
      </c>
      <c r="BY7">
        <v>0.68079999999999996</v>
      </c>
      <c r="BZ7">
        <v>0.66869999999999996</v>
      </c>
      <c r="CA7">
        <v>0.65590000000000004</v>
      </c>
      <c r="CB7">
        <v>0.64249999999999996</v>
      </c>
      <c r="CC7">
        <v>0.62849999999999995</v>
      </c>
      <c r="CD7">
        <v>0.61380000000000001</v>
      </c>
      <c r="CE7">
        <v>0.59850000000000003</v>
      </c>
      <c r="CF7">
        <v>0.58250000000000002</v>
      </c>
      <c r="CG7">
        <v>0.56599999999999995</v>
      </c>
      <c r="CH7">
        <v>0.54879999999999995</v>
      </c>
      <c r="CI7">
        <v>0.53090000000000004</v>
      </c>
      <c r="CJ7">
        <v>0.51239999999999997</v>
      </c>
      <c r="CK7">
        <v>0.49330000000000002</v>
      </c>
      <c r="CL7">
        <v>0.47349999999999998</v>
      </c>
      <c r="CM7">
        <v>0.4531</v>
      </c>
      <c r="CN7">
        <v>0.43209999999999998</v>
      </c>
      <c r="CO7">
        <v>0.41039999999999999</v>
      </c>
      <c r="CP7">
        <v>0.3881</v>
      </c>
      <c r="CQ7">
        <v>0.36520000000000002</v>
      </c>
      <c r="CR7">
        <v>0.34160000000000001</v>
      </c>
      <c r="CS7">
        <v>0.31740000000000002</v>
      </c>
      <c r="CT7">
        <v>0.29260000000000003</v>
      </c>
      <c r="CU7">
        <v>0.2671</v>
      </c>
      <c r="CV7">
        <v>0.2409</v>
      </c>
      <c r="CW7">
        <v>0.2142</v>
      </c>
      <c r="CX7">
        <v>0.18679999999999999</v>
      </c>
    </row>
    <row r="8" spans="1:102" x14ac:dyDescent="0.15">
      <c r="A8" t="s">
        <v>6</v>
      </c>
      <c r="B8" s="10" t="str">
        <f t="shared" si="1"/>
        <v>3Mile</v>
      </c>
      <c r="C8">
        <v>0</v>
      </c>
      <c r="D8">
        <f>3*mile</f>
        <v>4.8280320000000003</v>
      </c>
      <c r="E8">
        <v>730</v>
      </c>
      <c r="F8" s="11">
        <f t="shared" si="0"/>
        <v>8.4490740740740932E-3</v>
      </c>
      <c r="G8">
        <v>0.65259999999999996</v>
      </c>
      <c r="H8">
        <v>0.68989999999999996</v>
      </c>
      <c r="I8">
        <v>0.72499999999999998</v>
      </c>
      <c r="J8">
        <v>0.75790000000000002</v>
      </c>
      <c r="K8">
        <v>0.78859999999999997</v>
      </c>
      <c r="L8">
        <v>0.81710000000000005</v>
      </c>
      <c r="M8">
        <v>0.84340000000000004</v>
      </c>
      <c r="N8">
        <v>0.86750000000000005</v>
      </c>
      <c r="O8">
        <v>0.88939999999999997</v>
      </c>
      <c r="P8">
        <v>0.90910000000000002</v>
      </c>
      <c r="Q8">
        <v>0.92659999999999998</v>
      </c>
      <c r="R8">
        <v>0.94189999999999996</v>
      </c>
      <c r="S8">
        <v>0.95499999999999996</v>
      </c>
      <c r="T8">
        <v>0.96699999999999997</v>
      </c>
      <c r="U8">
        <v>0.97899999999999998</v>
      </c>
      <c r="V8">
        <v>0.98929999999999996</v>
      </c>
      <c r="W8">
        <v>0.99609999999999999</v>
      </c>
      <c r="X8">
        <v>0.99960000000000004</v>
      </c>
      <c r="Y8">
        <v>1</v>
      </c>
      <c r="Z8">
        <v>1</v>
      </c>
      <c r="AA8">
        <v>1</v>
      </c>
      <c r="AB8">
        <v>1</v>
      </c>
      <c r="AC8">
        <v>1</v>
      </c>
      <c r="AD8">
        <v>0.99990000000000001</v>
      </c>
      <c r="AE8">
        <v>0.99909999999999999</v>
      </c>
      <c r="AF8">
        <v>0.99750000000000005</v>
      </c>
      <c r="AG8">
        <v>0.99519999999999997</v>
      </c>
      <c r="AH8">
        <v>0.99219999999999997</v>
      </c>
      <c r="AI8">
        <v>0.98850000000000005</v>
      </c>
      <c r="AJ8">
        <v>0.98399999999999999</v>
      </c>
      <c r="AK8">
        <v>0.9788</v>
      </c>
      <c r="AL8">
        <v>0.97289999999999999</v>
      </c>
      <c r="AM8">
        <v>0.96619999999999995</v>
      </c>
      <c r="AN8">
        <v>0.95920000000000005</v>
      </c>
      <c r="AO8">
        <v>0.95209999999999995</v>
      </c>
      <c r="AP8">
        <v>0.94510000000000005</v>
      </c>
      <c r="AQ8">
        <v>0.93799999999999994</v>
      </c>
      <c r="AR8">
        <v>0.93100000000000005</v>
      </c>
      <c r="AS8">
        <v>0.92400000000000004</v>
      </c>
      <c r="AT8">
        <v>0.91690000000000005</v>
      </c>
      <c r="AU8">
        <v>0.90990000000000004</v>
      </c>
      <c r="AV8">
        <v>0.90280000000000005</v>
      </c>
      <c r="AW8">
        <v>0.89580000000000004</v>
      </c>
      <c r="AX8">
        <v>0.88880000000000003</v>
      </c>
      <c r="AY8">
        <v>0.88170000000000004</v>
      </c>
      <c r="AZ8">
        <v>0.87470000000000003</v>
      </c>
      <c r="BA8">
        <v>0.86760000000000004</v>
      </c>
      <c r="BB8">
        <v>0.86060000000000003</v>
      </c>
      <c r="BC8">
        <v>0.85360000000000003</v>
      </c>
      <c r="BD8">
        <v>0.84650000000000003</v>
      </c>
      <c r="BE8">
        <v>0.83950000000000002</v>
      </c>
      <c r="BF8">
        <v>0.83240000000000003</v>
      </c>
      <c r="BG8">
        <v>0.82540000000000002</v>
      </c>
      <c r="BH8">
        <v>0.81840000000000002</v>
      </c>
      <c r="BI8">
        <v>0.81130000000000002</v>
      </c>
      <c r="BJ8">
        <v>0.80430000000000001</v>
      </c>
      <c r="BK8">
        <v>0.79720000000000002</v>
      </c>
      <c r="BL8">
        <v>0.79020000000000001</v>
      </c>
      <c r="BM8">
        <v>0.78320000000000001</v>
      </c>
      <c r="BN8">
        <v>0.77610000000000001</v>
      </c>
      <c r="BO8">
        <v>0.76910000000000001</v>
      </c>
      <c r="BP8">
        <v>0.76200000000000001</v>
      </c>
      <c r="BQ8">
        <v>0.755</v>
      </c>
      <c r="BR8">
        <v>0.74790000000000001</v>
      </c>
      <c r="BS8">
        <v>0.74019999999999997</v>
      </c>
      <c r="BT8">
        <v>0.7319</v>
      </c>
      <c r="BU8">
        <v>0.72299999999999998</v>
      </c>
      <c r="BV8">
        <v>0.71340000000000003</v>
      </c>
      <c r="BW8">
        <v>0.70309999999999995</v>
      </c>
      <c r="BX8">
        <v>0.69230000000000003</v>
      </c>
      <c r="BY8">
        <v>0.68079999999999996</v>
      </c>
      <c r="BZ8">
        <v>0.66869999999999996</v>
      </c>
      <c r="CA8">
        <v>0.65590000000000004</v>
      </c>
      <c r="CB8">
        <v>0.64249999999999996</v>
      </c>
      <c r="CC8">
        <v>0.62849999999999995</v>
      </c>
      <c r="CD8">
        <v>0.61380000000000001</v>
      </c>
      <c r="CE8">
        <v>0.59850000000000003</v>
      </c>
      <c r="CF8">
        <v>0.58250000000000002</v>
      </c>
      <c r="CG8">
        <v>0.56599999999999995</v>
      </c>
      <c r="CH8">
        <v>0.54879999999999995</v>
      </c>
      <c r="CI8">
        <v>0.53090000000000004</v>
      </c>
      <c r="CJ8">
        <v>0.51239999999999997</v>
      </c>
      <c r="CK8">
        <v>0.49330000000000002</v>
      </c>
      <c r="CL8">
        <v>0.47349999999999998</v>
      </c>
      <c r="CM8">
        <v>0.4531</v>
      </c>
      <c r="CN8">
        <v>0.43209999999999998</v>
      </c>
      <c r="CO8">
        <v>0.41039999999999999</v>
      </c>
      <c r="CP8">
        <v>0.3881</v>
      </c>
      <c r="CQ8">
        <v>0.36520000000000002</v>
      </c>
      <c r="CR8">
        <v>0.34160000000000001</v>
      </c>
      <c r="CS8">
        <v>0.31740000000000002</v>
      </c>
      <c r="CT8">
        <v>0.29260000000000003</v>
      </c>
      <c r="CU8">
        <v>0.2671</v>
      </c>
      <c r="CV8">
        <v>0.2409</v>
      </c>
      <c r="CW8">
        <v>0.2142</v>
      </c>
      <c r="CX8">
        <v>0.18679999999999999</v>
      </c>
    </row>
    <row r="9" spans="1:102" x14ac:dyDescent="0.15">
      <c r="A9" t="s">
        <v>13</v>
      </c>
      <c r="B9" s="10" t="s">
        <v>58</v>
      </c>
      <c r="C9">
        <v>1</v>
      </c>
      <c r="D9">
        <v>5</v>
      </c>
      <c r="E9">
        <v>779</v>
      </c>
      <c r="F9" s="11">
        <f t="shared" si="0"/>
        <v>9.0162037037037242E-3</v>
      </c>
      <c r="G9">
        <v>0.60619999999999996</v>
      </c>
      <c r="H9">
        <v>0.66020000000000001</v>
      </c>
      <c r="I9">
        <v>0.71020000000000005</v>
      </c>
      <c r="J9">
        <v>0.75619999999999998</v>
      </c>
      <c r="K9">
        <v>0.79820000000000002</v>
      </c>
      <c r="L9">
        <v>0.83620000000000005</v>
      </c>
      <c r="M9">
        <v>0.87019999999999997</v>
      </c>
      <c r="N9">
        <v>0.9002</v>
      </c>
      <c r="O9">
        <v>0.92620000000000002</v>
      </c>
      <c r="P9">
        <v>0.94820000000000004</v>
      </c>
      <c r="Q9">
        <v>0.96619999999999995</v>
      </c>
      <c r="R9">
        <v>0.98019999999999996</v>
      </c>
      <c r="S9">
        <v>0.99219999999999997</v>
      </c>
      <c r="T9">
        <v>0.99960000000000004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0.99970000000000003</v>
      </c>
      <c r="AE9">
        <v>0.99870000000000003</v>
      </c>
      <c r="AF9">
        <v>0.997</v>
      </c>
      <c r="AG9">
        <v>0.99470000000000003</v>
      </c>
      <c r="AH9">
        <v>0.99180000000000001</v>
      </c>
      <c r="AI9">
        <v>0.98819999999999997</v>
      </c>
      <c r="AJ9">
        <v>0.9839</v>
      </c>
      <c r="AK9">
        <v>0.97899999999999998</v>
      </c>
      <c r="AL9">
        <v>0.97340000000000004</v>
      </c>
      <c r="AM9">
        <v>0.96719999999999995</v>
      </c>
      <c r="AN9">
        <v>0.96050000000000002</v>
      </c>
      <c r="AO9">
        <v>0.95379999999999998</v>
      </c>
      <c r="AP9">
        <v>0.94710000000000005</v>
      </c>
      <c r="AQ9">
        <v>0.94040000000000001</v>
      </c>
      <c r="AR9">
        <v>0.93369999999999997</v>
      </c>
      <c r="AS9">
        <v>0.92700000000000005</v>
      </c>
      <c r="AT9">
        <v>0.92030000000000001</v>
      </c>
      <c r="AU9">
        <v>0.91359999999999997</v>
      </c>
      <c r="AV9">
        <v>0.90690000000000004</v>
      </c>
      <c r="AW9">
        <v>0.9002</v>
      </c>
      <c r="AX9">
        <v>0.89349999999999996</v>
      </c>
      <c r="AY9">
        <v>0.88680000000000003</v>
      </c>
      <c r="AZ9">
        <v>0.88009999999999999</v>
      </c>
      <c r="BA9">
        <v>0.87339999999999995</v>
      </c>
      <c r="BB9">
        <v>0.86670000000000003</v>
      </c>
      <c r="BC9">
        <v>0.86</v>
      </c>
      <c r="BD9">
        <v>0.85329999999999995</v>
      </c>
      <c r="BE9">
        <v>0.84660000000000002</v>
      </c>
      <c r="BF9">
        <v>0.83989999999999998</v>
      </c>
      <c r="BG9">
        <v>0.83320000000000005</v>
      </c>
      <c r="BH9">
        <v>0.82650000000000001</v>
      </c>
      <c r="BI9">
        <v>0.81979999999999997</v>
      </c>
      <c r="BJ9">
        <v>0.81310000000000004</v>
      </c>
      <c r="BK9">
        <v>0.80640000000000001</v>
      </c>
      <c r="BL9">
        <v>0.79969999999999997</v>
      </c>
      <c r="BM9">
        <v>0.79300000000000004</v>
      </c>
      <c r="BN9">
        <v>0.7863</v>
      </c>
      <c r="BO9">
        <v>0.77959999999999996</v>
      </c>
      <c r="BP9">
        <v>0.77290000000000003</v>
      </c>
      <c r="BQ9">
        <v>0.76619999999999999</v>
      </c>
      <c r="BR9">
        <v>0.75919999999999999</v>
      </c>
      <c r="BS9">
        <v>0.75149999999999995</v>
      </c>
      <c r="BT9">
        <v>0.74329999999999996</v>
      </c>
      <c r="BU9">
        <v>0.73440000000000005</v>
      </c>
      <c r="BV9">
        <v>0.72489999999999999</v>
      </c>
      <c r="BW9">
        <v>0.7147</v>
      </c>
      <c r="BX9">
        <v>0.70399999999999996</v>
      </c>
      <c r="BY9">
        <v>0.69259999999999999</v>
      </c>
      <c r="BZ9">
        <v>0.68059999999999998</v>
      </c>
      <c r="CA9">
        <v>0.66800000000000004</v>
      </c>
      <c r="CB9">
        <v>0.65469999999999995</v>
      </c>
      <c r="CC9">
        <v>0.64080000000000004</v>
      </c>
      <c r="CD9">
        <v>0.62629999999999997</v>
      </c>
      <c r="CE9">
        <v>0.61119999999999997</v>
      </c>
      <c r="CF9">
        <v>0.59550000000000003</v>
      </c>
      <c r="CG9">
        <v>0.57909999999999995</v>
      </c>
      <c r="CH9">
        <v>0.56210000000000004</v>
      </c>
      <c r="CI9">
        <v>0.54449999999999998</v>
      </c>
      <c r="CJ9">
        <v>0.5262</v>
      </c>
      <c r="CK9">
        <v>0.50739999999999996</v>
      </c>
      <c r="CL9">
        <v>0.4879</v>
      </c>
      <c r="CM9">
        <v>0.46779999999999999</v>
      </c>
      <c r="CN9">
        <v>0.44700000000000001</v>
      </c>
      <c r="CO9">
        <v>0.42570000000000002</v>
      </c>
      <c r="CP9">
        <v>0.4037</v>
      </c>
      <c r="CQ9">
        <v>0.38109999999999999</v>
      </c>
      <c r="CR9">
        <v>0.35780000000000001</v>
      </c>
      <c r="CS9">
        <v>0.33400000000000002</v>
      </c>
      <c r="CT9">
        <v>0.3095</v>
      </c>
      <c r="CU9">
        <v>0.28439999999999999</v>
      </c>
      <c r="CV9">
        <v>0.2586</v>
      </c>
      <c r="CW9">
        <v>0.23230000000000001</v>
      </c>
      <c r="CX9">
        <v>0.20530000000000001</v>
      </c>
    </row>
    <row r="10" spans="1:102" x14ac:dyDescent="0.15">
      <c r="A10" t="s">
        <v>7</v>
      </c>
      <c r="B10" s="10" t="str">
        <f t="shared" si="1"/>
        <v>5km</v>
      </c>
      <c r="C10">
        <v>0</v>
      </c>
      <c r="D10">
        <v>5</v>
      </c>
      <c r="E10">
        <v>757</v>
      </c>
      <c r="F10" s="11">
        <f t="shared" si="0"/>
        <v>8.7615740740740935E-3</v>
      </c>
      <c r="G10">
        <v>0.65259999999999996</v>
      </c>
      <c r="H10">
        <v>0.68989999999999996</v>
      </c>
      <c r="I10">
        <v>0.72499999999999998</v>
      </c>
      <c r="J10">
        <v>0.75790000000000002</v>
      </c>
      <c r="K10">
        <v>0.78859999999999997</v>
      </c>
      <c r="L10">
        <v>0.81710000000000005</v>
      </c>
      <c r="M10">
        <v>0.84340000000000004</v>
      </c>
      <c r="N10">
        <v>0.86750000000000005</v>
      </c>
      <c r="O10">
        <v>0.88939999999999997</v>
      </c>
      <c r="P10">
        <v>0.90910000000000002</v>
      </c>
      <c r="Q10">
        <v>0.92659999999999998</v>
      </c>
      <c r="R10">
        <v>0.94189999999999996</v>
      </c>
      <c r="S10">
        <v>0.95499999999999996</v>
      </c>
      <c r="T10">
        <v>0.96699999999999997</v>
      </c>
      <c r="U10">
        <v>0.97899999999999998</v>
      </c>
      <c r="V10">
        <v>0.98929999999999996</v>
      </c>
      <c r="W10">
        <v>0.99609999999999999</v>
      </c>
      <c r="X10">
        <v>0.99960000000000004</v>
      </c>
      <c r="Y10">
        <v>1</v>
      </c>
      <c r="Z10">
        <v>1</v>
      </c>
      <c r="AA10">
        <v>1</v>
      </c>
      <c r="AB10">
        <v>1</v>
      </c>
      <c r="AC10">
        <v>1</v>
      </c>
      <c r="AD10">
        <v>0.99990000000000001</v>
      </c>
      <c r="AE10">
        <v>0.99909999999999999</v>
      </c>
      <c r="AF10">
        <v>0.99750000000000005</v>
      </c>
      <c r="AG10">
        <v>0.99519999999999997</v>
      </c>
      <c r="AH10">
        <v>0.99219999999999997</v>
      </c>
      <c r="AI10">
        <v>0.98850000000000005</v>
      </c>
      <c r="AJ10">
        <v>0.98399999999999999</v>
      </c>
      <c r="AK10">
        <v>0.9788</v>
      </c>
      <c r="AL10">
        <v>0.97289999999999999</v>
      </c>
      <c r="AM10">
        <v>0.96619999999999995</v>
      </c>
      <c r="AN10">
        <v>0.95920000000000005</v>
      </c>
      <c r="AO10">
        <v>0.95209999999999995</v>
      </c>
      <c r="AP10">
        <v>0.94510000000000005</v>
      </c>
      <c r="AQ10">
        <v>0.93799999999999994</v>
      </c>
      <c r="AR10">
        <v>0.93100000000000005</v>
      </c>
      <c r="AS10">
        <v>0.92400000000000004</v>
      </c>
      <c r="AT10">
        <v>0.91690000000000005</v>
      </c>
      <c r="AU10">
        <v>0.90990000000000004</v>
      </c>
      <c r="AV10">
        <v>0.90280000000000005</v>
      </c>
      <c r="AW10">
        <v>0.89580000000000004</v>
      </c>
      <c r="AX10">
        <v>0.88880000000000003</v>
      </c>
      <c r="AY10">
        <v>0.88170000000000004</v>
      </c>
      <c r="AZ10">
        <v>0.87470000000000003</v>
      </c>
      <c r="BA10">
        <v>0.86760000000000004</v>
      </c>
      <c r="BB10">
        <v>0.86060000000000003</v>
      </c>
      <c r="BC10">
        <v>0.85360000000000003</v>
      </c>
      <c r="BD10">
        <v>0.84650000000000003</v>
      </c>
      <c r="BE10">
        <v>0.83950000000000002</v>
      </c>
      <c r="BF10">
        <v>0.83240000000000003</v>
      </c>
      <c r="BG10">
        <v>0.82540000000000002</v>
      </c>
      <c r="BH10">
        <v>0.81840000000000002</v>
      </c>
      <c r="BI10">
        <v>0.81130000000000002</v>
      </c>
      <c r="BJ10">
        <v>0.80430000000000001</v>
      </c>
      <c r="BK10">
        <v>0.79720000000000002</v>
      </c>
      <c r="BL10">
        <v>0.79020000000000001</v>
      </c>
      <c r="BM10">
        <v>0.78320000000000001</v>
      </c>
      <c r="BN10">
        <v>0.77610000000000001</v>
      </c>
      <c r="BO10">
        <v>0.76910000000000001</v>
      </c>
      <c r="BP10">
        <v>0.76200000000000001</v>
      </c>
      <c r="BQ10">
        <v>0.755</v>
      </c>
      <c r="BR10">
        <v>0.74790000000000001</v>
      </c>
      <c r="BS10">
        <v>0.74019999999999997</v>
      </c>
      <c r="BT10">
        <v>0.7319</v>
      </c>
      <c r="BU10">
        <v>0.72299999999999998</v>
      </c>
      <c r="BV10">
        <v>0.71340000000000003</v>
      </c>
      <c r="BW10">
        <v>0.70309999999999995</v>
      </c>
      <c r="BX10">
        <v>0.69230000000000003</v>
      </c>
      <c r="BY10">
        <v>0.68079999999999996</v>
      </c>
      <c r="BZ10">
        <v>0.66869999999999996</v>
      </c>
      <c r="CA10">
        <v>0.65590000000000004</v>
      </c>
      <c r="CB10">
        <v>0.64249999999999996</v>
      </c>
      <c r="CC10">
        <v>0.62849999999999995</v>
      </c>
      <c r="CD10">
        <v>0.61380000000000001</v>
      </c>
      <c r="CE10">
        <v>0.59850000000000003</v>
      </c>
      <c r="CF10">
        <v>0.58250000000000002</v>
      </c>
      <c r="CG10">
        <v>0.56599999999999995</v>
      </c>
      <c r="CH10">
        <v>0.54879999999999995</v>
      </c>
      <c r="CI10">
        <v>0.53090000000000004</v>
      </c>
      <c r="CJ10">
        <v>0.51239999999999997</v>
      </c>
      <c r="CK10">
        <v>0.49330000000000002</v>
      </c>
      <c r="CL10">
        <v>0.47349999999999998</v>
      </c>
      <c r="CM10">
        <v>0.4531</v>
      </c>
      <c r="CN10">
        <v>0.43209999999999998</v>
      </c>
      <c r="CO10">
        <v>0.41039999999999999</v>
      </c>
      <c r="CP10">
        <v>0.3881</v>
      </c>
      <c r="CQ10">
        <v>0.36520000000000002</v>
      </c>
      <c r="CR10">
        <v>0.34160000000000001</v>
      </c>
      <c r="CS10">
        <v>0.31740000000000002</v>
      </c>
      <c r="CT10">
        <v>0.29260000000000003</v>
      </c>
      <c r="CU10">
        <v>0.2671</v>
      </c>
      <c r="CV10">
        <v>0.2409</v>
      </c>
      <c r="CW10">
        <v>0.2142</v>
      </c>
      <c r="CX10">
        <v>0.18679999999999999</v>
      </c>
    </row>
    <row r="11" spans="1:102" x14ac:dyDescent="0.15">
      <c r="A11" t="s">
        <v>14</v>
      </c>
      <c r="B11" s="10" t="s">
        <v>59</v>
      </c>
      <c r="C11">
        <v>1</v>
      </c>
      <c r="D11">
        <v>6</v>
      </c>
      <c r="E11">
        <v>942</v>
      </c>
      <c r="F11" s="11">
        <f t="shared" si="0"/>
        <v>1.0902777777777803E-2</v>
      </c>
      <c r="G11">
        <v>0.60560000000000003</v>
      </c>
      <c r="H11">
        <v>0.65959999999999996</v>
      </c>
      <c r="I11">
        <v>0.70960000000000001</v>
      </c>
      <c r="J11">
        <v>0.75560000000000005</v>
      </c>
      <c r="K11">
        <v>0.79759999999999998</v>
      </c>
      <c r="L11">
        <v>0.83560000000000001</v>
      </c>
      <c r="M11">
        <v>0.86960000000000004</v>
      </c>
      <c r="N11">
        <v>0.89959999999999996</v>
      </c>
      <c r="O11">
        <v>0.92559999999999998</v>
      </c>
      <c r="P11">
        <v>0.9476</v>
      </c>
      <c r="Q11">
        <v>0.96560000000000001</v>
      </c>
      <c r="R11">
        <v>0.97960000000000003</v>
      </c>
      <c r="S11">
        <v>0.99160000000000004</v>
      </c>
      <c r="T11">
        <v>0.99929999999999997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>
        <v>0.99950000000000006</v>
      </c>
      <c r="AF11">
        <v>0.99829999999999997</v>
      </c>
      <c r="AG11">
        <v>0.99650000000000005</v>
      </c>
      <c r="AH11">
        <v>0.99399999999999999</v>
      </c>
      <c r="AI11">
        <v>0.99080000000000001</v>
      </c>
      <c r="AJ11">
        <v>0.98699999999999999</v>
      </c>
      <c r="AK11">
        <v>0.98240000000000005</v>
      </c>
      <c r="AL11">
        <v>0.97729999999999995</v>
      </c>
      <c r="AM11">
        <v>0.97140000000000004</v>
      </c>
      <c r="AN11">
        <v>0.96489999999999998</v>
      </c>
      <c r="AO11">
        <v>0.95799999999999996</v>
      </c>
      <c r="AP11">
        <v>0.95109999999999995</v>
      </c>
      <c r="AQ11">
        <v>0.94420000000000004</v>
      </c>
      <c r="AR11">
        <v>0.93730000000000002</v>
      </c>
      <c r="AS11">
        <v>0.9304</v>
      </c>
      <c r="AT11">
        <v>0.92349999999999999</v>
      </c>
      <c r="AU11">
        <v>0.91659999999999997</v>
      </c>
      <c r="AV11">
        <v>0.90959999999999996</v>
      </c>
      <c r="AW11">
        <v>0.90269999999999995</v>
      </c>
      <c r="AX11">
        <v>0.89580000000000004</v>
      </c>
      <c r="AY11">
        <v>0.88890000000000002</v>
      </c>
      <c r="AZ11">
        <v>0.88200000000000001</v>
      </c>
      <c r="BA11">
        <v>0.87509999999999999</v>
      </c>
      <c r="BB11">
        <v>0.86819999999999997</v>
      </c>
      <c r="BC11">
        <v>0.86129999999999995</v>
      </c>
      <c r="BD11">
        <v>0.85440000000000005</v>
      </c>
      <c r="BE11">
        <v>0.84750000000000003</v>
      </c>
      <c r="BF11">
        <v>0.84060000000000001</v>
      </c>
      <c r="BG11">
        <v>0.8337</v>
      </c>
      <c r="BH11">
        <v>0.82679999999999998</v>
      </c>
      <c r="BI11">
        <v>0.81989999999999996</v>
      </c>
      <c r="BJ11">
        <v>0.81299999999999994</v>
      </c>
      <c r="BK11">
        <v>0.80610000000000004</v>
      </c>
      <c r="BL11">
        <v>0.79920000000000002</v>
      </c>
      <c r="BM11">
        <v>0.7923</v>
      </c>
      <c r="BN11">
        <v>0.78539999999999999</v>
      </c>
      <c r="BO11">
        <v>0.77849999999999997</v>
      </c>
      <c r="BP11">
        <v>0.77149999999999996</v>
      </c>
      <c r="BQ11">
        <v>0.76459999999999995</v>
      </c>
      <c r="BR11">
        <v>0.75770000000000004</v>
      </c>
      <c r="BS11">
        <v>0.75009999999999999</v>
      </c>
      <c r="BT11">
        <v>0.7419</v>
      </c>
      <c r="BU11">
        <v>0.73309999999999997</v>
      </c>
      <c r="BV11">
        <v>0.72370000000000001</v>
      </c>
      <c r="BW11">
        <v>0.71360000000000001</v>
      </c>
      <c r="BX11">
        <v>0.70279999999999998</v>
      </c>
      <c r="BY11">
        <v>0.6915</v>
      </c>
      <c r="BZ11">
        <v>0.67949999999999999</v>
      </c>
      <c r="CA11">
        <v>0.66679999999999995</v>
      </c>
      <c r="CB11">
        <v>0.65349999999999997</v>
      </c>
      <c r="CC11">
        <v>0.63959999999999995</v>
      </c>
      <c r="CD11">
        <v>0.625</v>
      </c>
      <c r="CE11">
        <v>0.60980000000000001</v>
      </c>
      <c r="CF11">
        <v>0.59399999999999997</v>
      </c>
      <c r="CG11">
        <v>0.57750000000000001</v>
      </c>
      <c r="CH11">
        <v>0.56040000000000001</v>
      </c>
      <c r="CI11">
        <v>0.54269999999999996</v>
      </c>
      <c r="CJ11">
        <v>0.52429999999999999</v>
      </c>
      <c r="CK11">
        <v>0.50519999999999998</v>
      </c>
      <c r="CL11">
        <v>0.48559999999999998</v>
      </c>
      <c r="CM11">
        <v>0.46529999999999999</v>
      </c>
      <c r="CN11">
        <v>0.44429999999999997</v>
      </c>
      <c r="CO11">
        <v>0.42280000000000001</v>
      </c>
      <c r="CP11">
        <v>0.40050000000000002</v>
      </c>
      <c r="CQ11">
        <v>0.37769999999999998</v>
      </c>
      <c r="CR11">
        <v>0.35420000000000001</v>
      </c>
      <c r="CS11">
        <v>0.3301</v>
      </c>
      <c r="CT11">
        <v>0.30530000000000002</v>
      </c>
      <c r="CU11">
        <v>0.27989999999999998</v>
      </c>
      <c r="CV11">
        <v>0.25380000000000003</v>
      </c>
      <c r="CW11">
        <v>0.22720000000000001</v>
      </c>
      <c r="CX11">
        <v>0.19980000000000001</v>
      </c>
    </row>
    <row r="12" spans="1:102" x14ac:dyDescent="0.15">
      <c r="A12" t="s">
        <v>8</v>
      </c>
      <c r="B12" s="10" t="str">
        <f t="shared" si="1"/>
        <v>6km</v>
      </c>
      <c r="C12">
        <v>0</v>
      </c>
      <c r="D12">
        <v>6</v>
      </c>
      <c r="E12">
        <v>919</v>
      </c>
      <c r="F12" s="11">
        <f t="shared" si="0"/>
        <v>1.0636574074074099E-2</v>
      </c>
      <c r="G12">
        <v>0.65259999999999996</v>
      </c>
      <c r="H12">
        <v>0.68989999999999996</v>
      </c>
      <c r="I12">
        <v>0.72499999999999998</v>
      </c>
      <c r="J12">
        <v>0.75790000000000002</v>
      </c>
      <c r="K12">
        <v>0.78859999999999997</v>
      </c>
      <c r="L12">
        <v>0.81710000000000005</v>
      </c>
      <c r="M12">
        <v>0.84340000000000004</v>
      </c>
      <c r="N12">
        <v>0.86750000000000005</v>
      </c>
      <c r="O12">
        <v>0.88939999999999997</v>
      </c>
      <c r="P12">
        <v>0.90910000000000002</v>
      </c>
      <c r="Q12">
        <v>0.92659999999999998</v>
      </c>
      <c r="R12">
        <v>0.94189999999999996</v>
      </c>
      <c r="S12">
        <v>0.95499999999999996</v>
      </c>
      <c r="T12">
        <v>0.96699999999999997</v>
      </c>
      <c r="U12">
        <v>0.97899999999999998</v>
      </c>
      <c r="V12">
        <v>0.98929999999999996</v>
      </c>
      <c r="W12">
        <v>0.99609999999999999</v>
      </c>
      <c r="X12">
        <v>0.99960000000000004</v>
      </c>
      <c r="Y12">
        <v>1</v>
      </c>
      <c r="Z12">
        <v>1</v>
      </c>
      <c r="AA12">
        <v>1</v>
      </c>
      <c r="AB12">
        <v>1</v>
      </c>
      <c r="AC12">
        <v>1</v>
      </c>
      <c r="AD12">
        <v>0.99990000000000001</v>
      </c>
      <c r="AE12">
        <v>0.99909999999999999</v>
      </c>
      <c r="AF12">
        <v>0.99750000000000005</v>
      </c>
      <c r="AG12">
        <v>0.99519999999999997</v>
      </c>
      <c r="AH12">
        <v>0.99219999999999997</v>
      </c>
      <c r="AI12">
        <v>0.98850000000000005</v>
      </c>
      <c r="AJ12">
        <v>0.98399999999999999</v>
      </c>
      <c r="AK12">
        <v>0.9788</v>
      </c>
      <c r="AL12">
        <v>0.97289999999999999</v>
      </c>
      <c r="AM12">
        <v>0.96619999999999995</v>
      </c>
      <c r="AN12">
        <v>0.95920000000000005</v>
      </c>
      <c r="AO12">
        <v>0.95209999999999995</v>
      </c>
      <c r="AP12">
        <v>0.94510000000000005</v>
      </c>
      <c r="AQ12">
        <v>0.93799999999999994</v>
      </c>
      <c r="AR12">
        <v>0.93100000000000005</v>
      </c>
      <c r="AS12">
        <v>0.92400000000000004</v>
      </c>
      <c r="AT12">
        <v>0.91690000000000005</v>
      </c>
      <c r="AU12">
        <v>0.90990000000000004</v>
      </c>
      <c r="AV12">
        <v>0.90280000000000005</v>
      </c>
      <c r="AW12">
        <v>0.89580000000000004</v>
      </c>
      <c r="AX12">
        <v>0.88880000000000003</v>
      </c>
      <c r="AY12">
        <v>0.88170000000000004</v>
      </c>
      <c r="AZ12">
        <v>0.87470000000000003</v>
      </c>
      <c r="BA12">
        <v>0.86760000000000004</v>
      </c>
      <c r="BB12">
        <v>0.86060000000000003</v>
      </c>
      <c r="BC12">
        <v>0.85360000000000003</v>
      </c>
      <c r="BD12">
        <v>0.84650000000000003</v>
      </c>
      <c r="BE12">
        <v>0.83950000000000002</v>
      </c>
      <c r="BF12">
        <v>0.83240000000000003</v>
      </c>
      <c r="BG12">
        <v>0.82540000000000002</v>
      </c>
      <c r="BH12">
        <v>0.81840000000000002</v>
      </c>
      <c r="BI12">
        <v>0.81130000000000002</v>
      </c>
      <c r="BJ12">
        <v>0.80430000000000001</v>
      </c>
      <c r="BK12">
        <v>0.79720000000000002</v>
      </c>
      <c r="BL12">
        <v>0.79020000000000001</v>
      </c>
      <c r="BM12">
        <v>0.78320000000000001</v>
      </c>
      <c r="BN12">
        <v>0.77610000000000001</v>
      </c>
      <c r="BO12">
        <v>0.76910000000000001</v>
      </c>
      <c r="BP12">
        <v>0.76200000000000001</v>
      </c>
      <c r="BQ12">
        <v>0.755</v>
      </c>
      <c r="BR12">
        <v>0.74790000000000001</v>
      </c>
      <c r="BS12">
        <v>0.74019999999999997</v>
      </c>
      <c r="BT12">
        <v>0.7319</v>
      </c>
      <c r="BU12">
        <v>0.72299999999999998</v>
      </c>
      <c r="BV12">
        <v>0.71340000000000003</v>
      </c>
      <c r="BW12">
        <v>0.70309999999999995</v>
      </c>
      <c r="BX12">
        <v>0.69230000000000003</v>
      </c>
      <c r="BY12">
        <v>0.68079999999999996</v>
      </c>
      <c r="BZ12">
        <v>0.66869999999999996</v>
      </c>
      <c r="CA12">
        <v>0.65590000000000004</v>
      </c>
      <c r="CB12">
        <v>0.64249999999999996</v>
      </c>
      <c r="CC12">
        <v>0.62849999999999995</v>
      </c>
      <c r="CD12">
        <v>0.61380000000000001</v>
      </c>
      <c r="CE12">
        <v>0.59850000000000003</v>
      </c>
      <c r="CF12">
        <v>0.58250000000000002</v>
      </c>
      <c r="CG12">
        <v>0.56599999999999995</v>
      </c>
      <c r="CH12">
        <v>0.54879999999999995</v>
      </c>
      <c r="CI12">
        <v>0.53090000000000004</v>
      </c>
      <c r="CJ12">
        <v>0.51239999999999997</v>
      </c>
      <c r="CK12">
        <v>0.49330000000000002</v>
      </c>
      <c r="CL12">
        <v>0.47349999999999998</v>
      </c>
      <c r="CM12">
        <v>0.4531</v>
      </c>
      <c r="CN12">
        <v>0.43209999999999998</v>
      </c>
      <c r="CO12">
        <v>0.41039999999999999</v>
      </c>
      <c r="CP12">
        <v>0.3881</v>
      </c>
      <c r="CQ12">
        <v>0.36520000000000002</v>
      </c>
      <c r="CR12">
        <v>0.34160000000000001</v>
      </c>
      <c r="CS12">
        <v>0.31740000000000002</v>
      </c>
      <c r="CT12">
        <v>0.29260000000000003</v>
      </c>
      <c r="CU12">
        <v>0.2671</v>
      </c>
      <c r="CV12">
        <v>0.2409</v>
      </c>
      <c r="CW12">
        <v>0.2142</v>
      </c>
      <c r="CX12">
        <v>0.18679999999999999</v>
      </c>
    </row>
    <row r="13" spans="1:102" x14ac:dyDescent="0.15">
      <c r="A13" t="s">
        <v>15</v>
      </c>
      <c r="B13" s="10" t="s">
        <v>57</v>
      </c>
      <c r="C13">
        <v>1</v>
      </c>
      <c r="D13">
        <f>4*mile</f>
        <v>6.4373760000000004</v>
      </c>
      <c r="E13">
        <v>1014</v>
      </c>
      <c r="F13" s="11">
        <f t="shared" si="0"/>
        <v>1.1736111111111138E-2</v>
      </c>
      <c r="G13">
        <v>0.60560000000000003</v>
      </c>
      <c r="H13">
        <v>0.65959999999999996</v>
      </c>
      <c r="I13">
        <v>0.70960000000000001</v>
      </c>
      <c r="J13">
        <v>0.75560000000000005</v>
      </c>
      <c r="K13">
        <v>0.79759999999999998</v>
      </c>
      <c r="L13">
        <v>0.83560000000000001</v>
      </c>
      <c r="M13">
        <v>0.86960000000000004</v>
      </c>
      <c r="N13">
        <v>0.89959999999999996</v>
      </c>
      <c r="O13">
        <v>0.92559999999999998</v>
      </c>
      <c r="P13">
        <v>0.9476</v>
      </c>
      <c r="Q13">
        <v>0.96560000000000001</v>
      </c>
      <c r="R13">
        <v>0.97960000000000003</v>
      </c>
      <c r="S13">
        <v>0.99160000000000004</v>
      </c>
      <c r="T13">
        <v>0.99929999999999997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>
        <v>0.99970000000000003</v>
      </c>
      <c r="AF13">
        <v>0.99870000000000003</v>
      </c>
      <c r="AG13">
        <v>0.99709999999999999</v>
      </c>
      <c r="AH13">
        <v>0.99480000000000002</v>
      </c>
      <c r="AI13">
        <v>0.99180000000000001</v>
      </c>
      <c r="AJ13">
        <v>0.98809999999999998</v>
      </c>
      <c r="AK13">
        <v>0.98370000000000002</v>
      </c>
      <c r="AL13">
        <v>0.97870000000000001</v>
      </c>
      <c r="AM13">
        <v>0.97299999999999998</v>
      </c>
      <c r="AN13">
        <v>0.96660000000000001</v>
      </c>
      <c r="AO13">
        <v>0.9597</v>
      </c>
      <c r="AP13">
        <v>0.95269999999999999</v>
      </c>
      <c r="AQ13">
        <v>0.94569999999999999</v>
      </c>
      <c r="AR13">
        <v>0.93869999999999998</v>
      </c>
      <c r="AS13">
        <v>0.93179999999999996</v>
      </c>
      <c r="AT13">
        <v>0.92479999999999996</v>
      </c>
      <c r="AU13">
        <v>0.91779999999999995</v>
      </c>
      <c r="AV13">
        <v>0.91080000000000005</v>
      </c>
      <c r="AW13">
        <v>0.90380000000000005</v>
      </c>
      <c r="AX13">
        <v>0.89680000000000004</v>
      </c>
      <c r="AY13">
        <v>0.88990000000000002</v>
      </c>
      <c r="AZ13">
        <v>0.88290000000000002</v>
      </c>
      <c r="BA13">
        <v>0.87590000000000001</v>
      </c>
      <c r="BB13">
        <v>0.86890000000000001</v>
      </c>
      <c r="BC13">
        <v>0.8619</v>
      </c>
      <c r="BD13">
        <v>0.85489999999999999</v>
      </c>
      <c r="BE13">
        <v>0.84789999999999999</v>
      </c>
      <c r="BF13">
        <v>0.84099999999999997</v>
      </c>
      <c r="BG13">
        <v>0.83399999999999996</v>
      </c>
      <c r="BH13">
        <v>0.82699999999999996</v>
      </c>
      <c r="BI13">
        <v>0.82</v>
      </c>
      <c r="BJ13">
        <v>0.81299999999999994</v>
      </c>
      <c r="BK13">
        <v>0.80600000000000005</v>
      </c>
      <c r="BL13">
        <v>0.79910000000000003</v>
      </c>
      <c r="BM13">
        <v>0.79210000000000003</v>
      </c>
      <c r="BN13">
        <v>0.78510000000000002</v>
      </c>
      <c r="BO13">
        <v>0.77810000000000001</v>
      </c>
      <c r="BP13">
        <v>0.77110000000000001</v>
      </c>
      <c r="BQ13">
        <v>0.7641</v>
      </c>
      <c r="BR13">
        <v>0.7571</v>
      </c>
      <c r="BS13">
        <v>0.74950000000000006</v>
      </c>
      <c r="BT13">
        <v>0.74119999999999997</v>
      </c>
      <c r="BU13">
        <v>0.73229999999999995</v>
      </c>
      <c r="BV13">
        <v>0.7228</v>
      </c>
      <c r="BW13">
        <v>0.71260000000000001</v>
      </c>
      <c r="BX13">
        <v>0.70179999999999998</v>
      </c>
      <c r="BY13">
        <v>0.69030000000000002</v>
      </c>
      <c r="BZ13">
        <v>0.67820000000000003</v>
      </c>
      <c r="CA13">
        <v>0.66549999999999998</v>
      </c>
      <c r="CB13">
        <v>0.65210000000000001</v>
      </c>
      <c r="CC13">
        <v>0.6381</v>
      </c>
      <c r="CD13">
        <v>0.62350000000000005</v>
      </c>
      <c r="CE13">
        <v>0.60819999999999996</v>
      </c>
      <c r="CF13">
        <v>0.59230000000000005</v>
      </c>
      <c r="CG13">
        <v>0.57579999999999998</v>
      </c>
      <c r="CH13">
        <v>0.55859999999999999</v>
      </c>
      <c r="CI13">
        <v>0.54069999999999996</v>
      </c>
      <c r="CJ13">
        <v>0.52229999999999999</v>
      </c>
      <c r="CK13">
        <v>0.50319999999999998</v>
      </c>
      <c r="CL13">
        <v>0.4834</v>
      </c>
      <c r="CM13">
        <v>0.46300000000000002</v>
      </c>
      <c r="CN13">
        <v>0.442</v>
      </c>
      <c r="CO13">
        <v>0.4204</v>
      </c>
      <c r="CP13">
        <v>0.39810000000000001</v>
      </c>
      <c r="CQ13">
        <v>0.37509999999999999</v>
      </c>
      <c r="CR13">
        <v>0.35160000000000002</v>
      </c>
      <c r="CS13">
        <v>0.32729999999999998</v>
      </c>
      <c r="CT13">
        <v>0.30249999999999999</v>
      </c>
      <c r="CU13">
        <v>0.27700000000000002</v>
      </c>
      <c r="CV13">
        <v>0.25090000000000001</v>
      </c>
      <c r="CW13">
        <v>0.22409999999999999</v>
      </c>
      <c r="CX13">
        <v>0.19670000000000001</v>
      </c>
    </row>
    <row r="14" spans="1:102" x14ac:dyDescent="0.15">
      <c r="A14" t="s">
        <v>9</v>
      </c>
      <c r="B14" s="10" t="str">
        <f t="shared" si="1"/>
        <v>4Mile</v>
      </c>
      <c r="C14">
        <v>0</v>
      </c>
      <c r="D14">
        <f>4*mile</f>
        <v>6.4373760000000004</v>
      </c>
      <c r="E14">
        <v>990</v>
      </c>
      <c r="F14" s="11">
        <f t="shared" si="0"/>
        <v>1.145833333333336E-2</v>
      </c>
      <c r="G14">
        <v>0.65259999999999996</v>
      </c>
      <c r="H14">
        <v>0.68989999999999996</v>
      </c>
      <c r="I14">
        <v>0.72499999999999998</v>
      </c>
      <c r="J14">
        <v>0.75790000000000002</v>
      </c>
      <c r="K14">
        <v>0.78859999999999997</v>
      </c>
      <c r="L14">
        <v>0.81710000000000005</v>
      </c>
      <c r="M14">
        <v>0.84340000000000004</v>
      </c>
      <c r="N14">
        <v>0.86750000000000005</v>
      </c>
      <c r="O14">
        <v>0.88939999999999997</v>
      </c>
      <c r="P14">
        <v>0.90910000000000002</v>
      </c>
      <c r="Q14">
        <v>0.92659999999999998</v>
      </c>
      <c r="R14">
        <v>0.94189999999999996</v>
      </c>
      <c r="S14">
        <v>0.95499999999999996</v>
      </c>
      <c r="T14">
        <v>0.96699999999999997</v>
      </c>
      <c r="U14">
        <v>0.97899999999999998</v>
      </c>
      <c r="V14">
        <v>0.98929999999999996</v>
      </c>
      <c r="W14">
        <v>0.99609999999999999</v>
      </c>
      <c r="X14">
        <v>0.99960000000000004</v>
      </c>
      <c r="Y14">
        <v>1</v>
      </c>
      <c r="Z14">
        <v>1</v>
      </c>
      <c r="AA14">
        <v>1</v>
      </c>
      <c r="AB14">
        <v>1</v>
      </c>
      <c r="AC14">
        <v>1</v>
      </c>
      <c r="AD14">
        <v>0.99990000000000001</v>
      </c>
      <c r="AE14">
        <v>0.99909999999999999</v>
      </c>
      <c r="AF14">
        <v>0.99750000000000005</v>
      </c>
      <c r="AG14">
        <v>0.99519999999999997</v>
      </c>
      <c r="AH14">
        <v>0.99219999999999997</v>
      </c>
      <c r="AI14">
        <v>0.98850000000000005</v>
      </c>
      <c r="AJ14">
        <v>0.98399999999999999</v>
      </c>
      <c r="AK14">
        <v>0.9788</v>
      </c>
      <c r="AL14">
        <v>0.97289999999999999</v>
      </c>
      <c r="AM14">
        <v>0.96619999999999995</v>
      </c>
      <c r="AN14">
        <v>0.95920000000000005</v>
      </c>
      <c r="AO14">
        <v>0.95209999999999995</v>
      </c>
      <c r="AP14">
        <v>0.94510000000000005</v>
      </c>
      <c r="AQ14">
        <v>0.93799999999999994</v>
      </c>
      <c r="AR14">
        <v>0.93100000000000005</v>
      </c>
      <c r="AS14">
        <v>0.92400000000000004</v>
      </c>
      <c r="AT14">
        <v>0.91690000000000005</v>
      </c>
      <c r="AU14">
        <v>0.90990000000000004</v>
      </c>
      <c r="AV14">
        <v>0.90280000000000005</v>
      </c>
      <c r="AW14">
        <v>0.89580000000000004</v>
      </c>
      <c r="AX14">
        <v>0.88880000000000003</v>
      </c>
      <c r="AY14">
        <v>0.88170000000000004</v>
      </c>
      <c r="AZ14">
        <v>0.87470000000000003</v>
      </c>
      <c r="BA14">
        <v>0.86760000000000004</v>
      </c>
      <c r="BB14">
        <v>0.86060000000000003</v>
      </c>
      <c r="BC14">
        <v>0.85360000000000003</v>
      </c>
      <c r="BD14">
        <v>0.84650000000000003</v>
      </c>
      <c r="BE14">
        <v>0.83950000000000002</v>
      </c>
      <c r="BF14">
        <v>0.83240000000000003</v>
      </c>
      <c r="BG14">
        <v>0.82540000000000002</v>
      </c>
      <c r="BH14">
        <v>0.81840000000000002</v>
      </c>
      <c r="BI14">
        <v>0.81130000000000002</v>
      </c>
      <c r="BJ14">
        <v>0.80430000000000001</v>
      </c>
      <c r="BK14">
        <v>0.79720000000000002</v>
      </c>
      <c r="BL14">
        <v>0.79020000000000001</v>
      </c>
      <c r="BM14">
        <v>0.78320000000000001</v>
      </c>
      <c r="BN14">
        <v>0.77610000000000001</v>
      </c>
      <c r="BO14">
        <v>0.76910000000000001</v>
      </c>
      <c r="BP14">
        <v>0.76200000000000001</v>
      </c>
      <c r="BQ14">
        <v>0.755</v>
      </c>
      <c r="BR14">
        <v>0.74790000000000001</v>
      </c>
      <c r="BS14">
        <v>0.74019999999999997</v>
      </c>
      <c r="BT14">
        <v>0.7319</v>
      </c>
      <c r="BU14">
        <v>0.72299999999999998</v>
      </c>
      <c r="BV14">
        <v>0.71340000000000003</v>
      </c>
      <c r="BW14">
        <v>0.70309999999999995</v>
      </c>
      <c r="BX14">
        <v>0.69230000000000003</v>
      </c>
      <c r="BY14">
        <v>0.68079999999999996</v>
      </c>
      <c r="BZ14">
        <v>0.66869999999999996</v>
      </c>
      <c r="CA14">
        <v>0.65590000000000004</v>
      </c>
      <c r="CB14">
        <v>0.64249999999999996</v>
      </c>
      <c r="CC14">
        <v>0.62849999999999995</v>
      </c>
      <c r="CD14">
        <v>0.61380000000000001</v>
      </c>
      <c r="CE14">
        <v>0.59850000000000003</v>
      </c>
      <c r="CF14">
        <v>0.58250000000000002</v>
      </c>
      <c r="CG14">
        <v>0.56599999999999995</v>
      </c>
      <c r="CH14">
        <v>0.54879999999999995</v>
      </c>
      <c r="CI14">
        <v>0.53090000000000004</v>
      </c>
      <c r="CJ14">
        <v>0.51239999999999997</v>
      </c>
      <c r="CK14">
        <v>0.49330000000000002</v>
      </c>
      <c r="CL14">
        <v>0.47349999999999998</v>
      </c>
      <c r="CM14">
        <v>0.4531</v>
      </c>
      <c r="CN14">
        <v>0.43209999999999998</v>
      </c>
      <c r="CO14">
        <v>0.41039999999999999</v>
      </c>
      <c r="CP14">
        <v>0.3881</v>
      </c>
      <c r="CQ14">
        <v>0.36520000000000002</v>
      </c>
      <c r="CR14">
        <v>0.34160000000000001</v>
      </c>
      <c r="CS14">
        <v>0.31740000000000002</v>
      </c>
      <c r="CT14">
        <v>0.29260000000000003</v>
      </c>
      <c r="CU14">
        <v>0.2671</v>
      </c>
      <c r="CV14">
        <v>0.2409</v>
      </c>
      <c r="CW14">
        <v>0.2142</v>
      </c>
      <c r="CX14">
        <v>0.18679999999999999</v>
      </c>
    </row>
    <row r="15" spans="1:102" x14ac:dyDescent="0.15">
      <c r="A15" t="s">
        <v>16</v>
      </c>
      <c r="B15" s="10" t="s">
        <v>60</v>
      </c>
      <c r="C15">
        <v>1</v>
      </c>
      <c r="D15">
        <v>8</v>
      </c>
      <c r="E15">
        <v>1272</v>
      </c>
      <c r="F15" s="11">
        <f t="shared" si="0"/>
        <v>1.4722222222222256E-2</v>
      </c>
      <c r="G15">
        <v>0.60560000000000003</v>
      </c>
      <c r="H15">
        <v>0.65959999999999996</v>
      </c>
      <c r="I15">
        <v>0.70960000000000001</v>
      </c>
      <c r="J15">
        <v>0.75560000000000005</v>
      </c>
      <c r="K15">
        <v>0.79759999999999998</v>
      </c>
      <c r="L15">
        <v>0.83560000000000001</v>
      </c>
      <c r="M15">
        <v>0.86960000000000004</v>
      </c>
      <c r="N15">
        <v>0.89959999999999996</v>
      </c>
      <c r="O15">
        <v>0.92559999999999998</v>
      </c>
      <c r="P15">
        <v>0.9476</v>
      </c>
      <c r="Q15">
        <v>0.96560000000000001</v>
      </c>
      <c r="R15">
        <v>0.97960000000000003</v>
      </c>
      <c r="S15">
        <v>0.99160000000000004</v>
      </c>
      <c r="T15">
        <v>0.99929999999999997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>
        <v>1</v>
      </c>
      <c r="AF15">
        <v>0.99960000000000004</v>
      </c>
      <c r="AG15">
        <v>0.99860000000000004</v>
      </c>
      <c r="AH15">
        <v>0.99680000000000002</v>
      </c>
      <c r="AI15">
        <v>0.99439999999999995</v>
      </c>
      <c r="AJ15">
        <v>0.99129999999999996</v>
      </c>
      <c r="AK15">
        <v>0.98740000000000006</v>
      </c>
      <c r="AL15">
        <v>0.9829</v>
      </c>
      <c r="AM15">
        <v>0.97770000000000001</v>
      </c>
      <c r="AN15">
        <v>0.97189999999999999</v>
      </c>
      <c r="AO15">
        <v>0.96530000000000005</v>
      </c>
      <c r="AP15">
        <v>0.95809999999999995</v>
      </c>
      <c r="AQ15">
        <v>0.95089999999999997</v>
      </c>
      <c r="AR15">
        <v>0.94359999999999999</v>
      </c>
      <c r="AS15">
        <v>0.93640000000000001</v>
      </c>
      <c r="AT15">
        <v>0.92920000000000003</v>
      </c>
      <c r="AU15">
        <v>0.92200000000000004</v>
      </c>
      <c r="AV15">
        <v>0.91469999999999996</v>
      </c>
      <c r="AW15">
        <v>0.90749999999999997</v>
      </c>
      <c r="AX15">
        <v>0.90029999999999999</v>
      </c>
      <c r="AY15">
        <v>0.89300000000000002</v>
      </c>
      <c r="AZ15">
        <v>0.88580000000000003</v>
      </c>
      <c r="BA15">
        <v>0.87860000000000005</v>
      </c>
      <c r="BB15">
        <v>0.87139999999999995</v>
      </c>
      <c r="BC15">
        <v>0.86409999999999998</v>
      </c>
      <c r="BD15">
        <v>0.8569</v>
      </c>
      <c r="BE15">
        <v>0.84970000000000001</v>
      </c>
      <c r="BF15">
        <v>0.84240000000000004</v>
      </c>
      <c r="BG15">
        <v>0.83520000000000005</v>
      </c>
      <c r="BH15">
        <v>0.82799999999999996</v>
      </c>
      <c r="BI15">
        <v>0.82079999999999997</v>
      </c>
      <c r="BJ15">
        <v>0.8135</v>
      </c>
      <c r="BK15">
        <v>0.80630000000000002</v>
      </c>
      <c r="BL15">
        <v>0.79910000000000003</v>
      </c>
      <c r="BM15">
        <v>0.79179999999999995</v>
      </c>
      <c r="BN15">
        <v>0.78459999999999996</v>
      </c>
      <c r="BO15">
        <v>0.77739999999999998</v>
      </c>
      <c r="BP15">
        <v>0.7702</v>
      </c>
      <c r="BQ15">
        <v>0.76290000000000002</v>
      </c>
      <c r="BR15">
        <v>0.75570000000000004</v>
      </c>
      <c r="BS15">
        <v>0.74819999999999998</v>
      </c>
      <c r="BT15">
        <v>0.74009999999999998</v>
      </c>
      <c r="BU15">
        <v>0.73140000000000005</v>
      </c>
      <c r="BV15">
        <v>0.72199999999999998</v>
      </c>
      <c r="BW15">
        <v>0.71189999999999998</v>
      </c>
      <c r="BX15">
        <v>0.70120000000000005</v>
      </c>
      <c r="BY15">
        <v>0.68989999999999996</v>
      </c>
      <c r="BZ15">
        <v>0.67789999999999995</v>
      </c>
      <c r="CA15">
        <v>0.6653</v>
      </c>
      <c r="CB15">
        <v>0.65200000000000002</v>
      </c>
      <c r="CC15">
        <v>0.63800000000000001</v>
      </c>
      <c r="CD15">
        <v>0.62350000000000005</v>
      </c>
      <c r="CE15">
        <v>0.60819999999999996</v>
      </c>
      <c r="CF15">
        <v>0.59230000000000005</v>
      </c>
      <c r="CG15">
        <v>0.57579999999999998</v>
      </c>
      <c r="CH15">
        <v>0.55859999999999999</v>
      </c>
      <c r="CI15">
        <v>0.54079999999999995</v>
      </c>
      <c r="CJ15">
        <v>0.52229999999999999</v>
      </c>
      <c r="CK15">
        <v>0.50319999999999998</v>
      </c>
      <c r="CL15">
        <v>0.48349999999999999</v>
      </c>
      <c r="CM15">
        <v>0.46300000000000002</v>
      </c>
      <c r="CN15">
        <v>0.442</v>
      </c>
      <c r="CO15">
        <v>0.42030000000000001</v>
      </c>
      <c r="CP15">
        <v>0.39789999999999998</v>
      </c>
      <c r="CQ15">
        <v>0.37490000000000001</v>
      </c>
      <c r="CR15">
        <v>0.35120000000000001</v>
      </c>
      <c r="CS15">
        <v>0.32690000000000002</v>
      </c>
      <c r="CT15">
        <v>0.30199999999999999</v>
      </c>
      <c r="CU15">
        <v>0.27639999999999998</v>
      </c>
      <c r="CV15">
        <v>0.25009999999999999</v>
      </c>
      <c r="CW15">
        <v>0.22320000000000001</v>
      </c>
      <c r="CX15">
        <v>0.19570000000000001</v>
      </c>
    </row>
    <row r="16" spans="1:102" x14ac:dyDescent="0.15">
      <c r="A16" t="s">
        <v>10</v>
      </c>
      <c r="B16" s="10" t="str">
        <f t="shared" si="1"/>
        <v>8km</v>
      </c>
      <c r="C16">
        <v>0</v>
      </c>
      <c r="D16">
        <v>8</v>
      </c>
      <c r="E16">
        <v>1247</v>
      </c>
      <c r="F16" s="11">
        <f t="shared" si="0"/>
        <v>1.4432870370370403E-2</v>
      </c>
      <c r="G16">
        <v>0.65259999999999996</v>
      </c>
      <c r="H16">
        <v>0.68989999999999996</v>
      </c>
      <c r="I16">
        <v>0.72499999999999998</v>
      </c>
      <c r="J16">
        <v>0.75790000000000002</v>
      </c>
      <c r="K16">
        <v>0.78859999999999997</v>
      </c>
      <c r="L16">
        <v>0.81710000000000005</v>
      </c>
      <c r="M16">
        <v>0.84340000000000004</v>
      </c>
      <c r="N16">
        <v>0.86750000000000005</v>
      </c>
      <c r="O16">
        <v>0.88939999999999997</v>
      </c>
      <c r="P16">
        <v>0.90910000000000002</v>
      </c>
      <c r="Q16">
        <v>0.92659999999999998</v>
      </c>
      <c r="R16">
        <v>0.94189999999999996</v>
      </c>
      <c r="S16">
        <v>0.95499999999999996</v>
      </c>
      <c r="T16">
        <v>0.96699999999999997</v>
      </c>
      <c r="U16">
        <v>0.97899999999999998</v>
      </c>
      <c r="V16">
        <v>0.98929999999999996</v>
      </c>
      <c r="W16">
        <v>0.99609999999999999</v>
      </c>
      <c r="X16">
        <v>0.99960000000000004</v>
      </c>
      <c r="Y16">
        <v>1</v>
      </c>
      <c r="Z16">
        <v>1</v>
      </c>
      <c r="AA16">
        <v>1</v>
      </c>
      <c r="AB16">
        <v>1</v>
      </c>
      <c r="AC16">
        <v>1</v>
      </c>
      <c r="AD16">
        <v>0.99990000000000001</v>
      </c>
      <c r="AE16">
        <v>0.99909999999999999</v>
      </c>
      <c r="AF16">
        <v>0.99750000000000005</v>
      </c>
      <c r="AG16">
        <v>0.99519999999999997</v>
      </c>
      <c r="AH16">
        <v>0.99219999999999997</v>
      </c>
      <c r="AI16">
        <v>0.98850000000000005</v>
      </c>
      <c r="AJ16">
        <v>0.98399999999999999</v>
      </c>
      <c r="AK16">
        <v>0.9788</v>
      </c>
      <c r="AL16">
        <v>0.97289999999999999</v>
      </c>
      <c r="AM16">
        <v>0.96619999999999995</v>
      </c>
      <c r="AN16">
        <v>0.95920000000000005</v>
      </c>
      <c r="AO16">
        <v>0.95209999999999995</v>
      </c>
      <c r="AP16">
        <v>0.94510000000000005</v>
      </c>
      <c r="AQ16">
        <v>0.93799999999999994</v>
      </c>
      <c r="AR16">
        <v>0.93100000000000005</v>
      </c>
      <c r="AS16">
        <v>0.92400000000000004</v>
      </c>
      <c r="AT16">
        <v>0.91690000000000005</v>
      </c>
      <c r="AU16">
        <v>0.90990000000000004</v>
      </c>
      <c r="AV16">
        <v>0.90280000000000005</v>
      </c>
      <c r="AW16">
        <v>0.89580000000000004</v>
      </c>
      <c r="AX16">
        <v>0.88880000000000003</v>
      </c>
      <c r="AY16">
        <v>0.88170000000000004</v>
      </c>
      <c r="AZ16">
        <v>0.87470000000000003</v>
      </c>
      <c r="BA16">
        <v>0.86760000000000004</v>
      </c>
      <c r="BB16">
        <v>0.86060000000000003</v>
      </c>
      <c r="BC16">
        <v>0.85360000000000003</v>
      </c>
      <c r="BD16">
        <v>0.84650000000000003</v>
      </c>
      <c r="BE16">
        <v>0.83950000000000002</v>
      </c>
      <c r="BF16">
        <v>0.83240000000000003</v>
      </c>
      <c r="BG16">
        <v>0.82540000000000002</v>
      </c>
      <c r="BH16">
        <v>0.81840000000000002</v>
      </c>
      <c r="BI16">
        <v>0.81130000000000002</v>
      </c>
      <c r="BJ16">
        <v>0.80430000000000001</v>
      </c>
      <c r="BK16">
        <v>0.79720000000000002</v>
      </c>
      <c r="BL16">
        <v>0.79020000000000001</v>
      </c>
      <c r="BM16">
        <v>0.78320000000000001</v>
      </c>
      <c r="BN16">
        <v>0.77610000000000001</v>
      </c>
      <c r="BO16">
        <v>0.76910000000000001</v>
      </c>
      <c r="BP16">
        <v>0.76200000000000001</v>
      </c>
      <c r="BQ16">
        <v>0.755</v>
      </c>
      <c r="BR16">
        <v>0.74790000000000001</v>
      </c>
      <c r="BS16">
        <v>0.74019999999999997</v>
      </c>
      <c r="BT16">
        <v>0.7319</v>
      </c>
      <c r="BU16">
        <v>0.72299999999999998</v>
      </c>
      <c r="BV16">
        <v>0.71340000000000003</v>
      </c>
      <c r="BW16">
        <v>0.70309999999999995</v>
      </c>
      <c r="BX16">
        <v>0.69230000000000003</v>
      </c>
      <c r="BY16">
        <v>0.68079999999999996</v>
      </c>
      <c r="BZ16">
        <v>0.66869999999999996</v>
      </c>
      <c r="CA16">
        <v>0.65590000000000004</v>
      </c>
      <c r="CB16">
        <v>0.64249999999999996</v>
      </c>
      <c r="CC16">
        <v>0.62849999999999995</v>
      </c>
      <c r="CD16">
        <v>0.61380000000000001</v>
      </c>
      <c r="CE16">
        <v>0.59850000000000003</v>
      </c>
      <c r="CF16">
        <v>0.58250000000000002</v>
      </c>
      <c r="CG16">
        <v>0.56599999999999995</v>
      </c>
      <c r="CH16">
        <v>0.54879999999999995</v>
      </c>
      <c r="CI16">
        <v>0.53090000000000004</v>
      </c>
      <c r="CJ16">
        <v>0.51239999999999997</v>
      </c>
      <c r="CK16">
        <v>0.49330000000000002</v>
      </c>
      <c r="CL16">
        <v>0.47349999999999998</v>
      </c>
      <c r="CM16">
        <v>0.4531</v>
      </c>
      <c r="CN16">
        <v>0.43209999999999998</v>
      </c>
      <c r="CO16">
        <v>0.41039999999999999</v>
      </c>
      <c r="CP16">
        <v>0.3881</v>
      </c>
      <c r="CQ16">
        <v>0.36520000000000002</v>
      </c>
      <c r="CR16">
        <v>0.34160000000000001</v>
      </c>
      <c r="CS16">
        <v>0.31740000000000002</v>
      </c>
      <c r="CT16">
        <v>0.29260000000000003</v>
      </c>
      <c r="CU16">
        <v>0.2671</v>
      </c>
      <c r="CV16">
        <v>0.2409</v>
      </c>
      <c r="CW16">
        <v>0.2142</v>
      </c>
      <c r="CX16">
        <v>0.18679999999999999</v>
      </c>
    </row>
    <row r="17" spans="1:102" x14ac:dyDescent="0.15">
      <c r="A17" t="s">
        <v>17</v>
      </c>
      <c r="B17" s="10" t="s">
        <v>61</v>
      </c>
      <c r="C17">
        <v>1</v>
      </c>
      <c r="D17">
        <f>5*mile</f>
        <v>8.0467200000000005</v>
      </c>
      <c r="E17">
        <v>1279</v>
      </c>
      <c r="F17" s="11">
        <f t="shared" si="0"/>
        <v>1.4803240740740775E-2</v>
      </c>
      <c r="G17">
        <v>0.60560000000000003</v>
      </c>
      <c r="H17">
        <v>0.65959999999999996</v>
      </c>
      <c r="I17">
        <v>0.70960000000000001</v>
      </c>
      <c r="J17">
        <v>0.75560000000000005</v>
      </c>
      <c r="K17">
        <v>0.79759999999999998</v>
      </c>
      <c r="L17">
        <v>0.83560000000000001</v>
      </c>
      <c r="M17">
        <v>0.86960000000000004</v>
      </c>
      <c r="N17">
        <v>0.89959999999999996</v>
      </c>
      <c r="O17">
        <v>0.92559999999999998</v>
      </c>
      <c r="P17">
        <v>0.9476</v>
      </c>
      <c r="Q17">
        <v>0.96560000000000001</v>
      </c>
      <c r="R17">
        <v>0.97960000000000003</v>
      </c>
      <c r="S17">
        <v>0.99160000000000004</v>
      </c>
      <c r="T17">
        <v>0.99929999999999997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>
        <v>1</v>
      </c>
      <c r="AF17">
        <v>0.99960000000000004</v>
      </c>
      <c r="AG17">
        <v>0.99860000000000004</v>
      </c>
      <c r="AH17">
        <v>0.99690000000000001</v>
      </c>
      <c r="AI17">
        <v>0.99439999999999995</v>
      </c>
      <c r="AJ17">
        <v>0.99129999999999996</v>
      </c>
      <c r="AK17">
        <v>0.98750000000000004</v>
      </c>
      <c r="AL17">
        <v>0.98299999999999998</v>
      </c>
      <c r="AM17">
        <v>0.9778</v>
      </c>
      <c r="AN17">
        <v>0.97199999999999998</v>
      </c>
      <c r="AO17">
        <v>0.96540000000000004</v>
      </c>
      <c r="AP17">
        <v>0.95820000000000005</v>
      </c>
      <c r="AQ17">
        <v>0.95099999999999996</v>
      </c>
      <c r="AR17">
        <v>0.94379999999999997</v>
      </c>
      <c r="AS17">
        <v>0.9365</v>
      </c>
      <c r="AT17">
        <v>0.92930000000000001</v>
      </c>
      <c r="AU17">
        <v>0.92210000000000003</v>
      </c>
      <c r="AV17">
        <v>0.91479999999999995</v>
      </c>
      <c r="AW17">
        <v>0.90759999999999996</v>
      </c>
      <c r="AX17">
        <v>0.90039999999999998</v>
      </c>
      <c r="AY17">
        <v>0.8931</v>
      </c>
      <c r="AZ17">
        <v>0.88590000000000002</v>
      </c>
      <c r="BA17">
        <v>0.87870000000000004</v>
      </c>
      <c r="BB17">
        <v>0.87139999999999995</v>
      </c>
      <c r="BC17">
        <v>0.86419999999999997</v>
      </c>
      <c r="BD17">
        <v>0.8569</v>
      </c>
      <c r="BE17">
        <v>0.84970000000000001</v>
      </c>
      <c r="BF17">
        <v>0.84250000000000003</v>
      </c>
      <c r="BG17">
        <v>0.83520000000000005</v>
      </c>
      <c r="BH17">
        <v>0.82799999999999996</v>
      </c>
      <c r="BI17">
        <v>0.82079999999999997</v>
      </c>
      <c r="BJ17">
        <v>0.8135</v>
      </c>
      <c r="BK17">
        <v>0.80630000000000002</v>
      </c>
      <c r="BL17">
        <v>0.79910000000000003</v>
      </c>
      <c r="BM17">
        <v>0.79179999999999995</v>
      </c>
      <c r="BN17">
        <v>0.78459999999999996</v>
      </c>
      <c r="BO17">
        <v>0.77739999999999998</v>
      </c>
      <c r="BP17">
        <v>0.77010000000000001</v>
      </c>
      <c r="BQ17">
        <v>0.76290000000000002</v>
      </c>
      <c r="BR17">
        <v>0.75570000000000004</v>
      </c>
      <c r="BS17">
        <v>0.74819999999999998</v>
      </c>
      <c r="BT17">
        <v>0.74009999999999998</v>
      </c>
      <c r="BU17">
        <v>0.73140000000000005</v>
      </c>
      <c r="BV17">
        <v>0.72199999999999998</v>
      </c>
      <c r="BW17">
        <v>0.71189999999999998</v>
      </c>
      <c r="BX17">
        <v>0.70120000000000005</v>
      </c>
      <c r="BY17">
        <v>0.68989999999999996</v>
      </c>
      <c r="BZ17">
        <v>0.67789999999999995</v>
      </c>
      <c r="CA17">
        <v>0.6653</v>
      </c>
      <c r="CB17">
        <v>0.65200000000000002</v>
      </c>
      <c r="CC17">
        <v>0.63800000000000001</v>
      </c>
      <c r="CD17">
        <v>0.62350000000000005</v>
      </c>
      <c r="CE17">
        <v>0.60819999999999996</v>
      </c>
      <c r="CF17">
        <v>0.59240000000000004</v>
      </c>
      <c r="CG17">
        <v>0.57579999999999998</v>
      </c>
      <c r="CH17">
        <v>0.55869999999999997</v>
      </c>
      <c r="CI17">
        <v>0.54090000000000005</v>
      </c>
      <c r="CJ17">
        <v>0.52239999999999998</v>
      </c>
      <c r="CK17">
        <v>0.50329999999999997</v>
      </c>
      <c r="CL17">
        <v>0.48349999999999999</v>
      </c>
      <c r="CM17">
        <v>0.46310000000000001</v>
      </c>
      <c r="CN17">
        <v>0.442</v>
      </c>
      <c r="CO17">
        <v>0.42030000000000001</v>
      </c>
      <c r="CP17">
        <v>0.39800000000000002</v>
      </c>
      <c r="CQ17">
        <v>0.375</v>
      </c>
      <c r="CR17">
        <v>0.3513</v>
      </c>
      <c r="CS17">
        <v>0.32700000000000001</v>
      </c>
      <c r="CT17">
        <v>0.30209999999999998</v>
      </c>
      <c r="CU17">
        <v>0.27650000000000002</v>
      </c>
      <c r="CV17">
        <v>0.25019999999999998</v>
      </c>
      <c r="CW17">
        <v>0.22339999999999999</v>
      </c>
      <c r="CX17">
        <v>0.1958</v>
      </c>
    </row>
    <row r="18" spans="1:102" x14ac:dyDescent="0.15">
      <c r="A18" t="s">
        <v>11</v>
      </c>
      <c r="B18" s="10" t="str">
        <f t="shared" si="1"/>
        <v>5Mile</v>
      </c>
      <c r="C18">
        <v>0</v>
      </c>
      <c r="D18">
        <f>5*mile</f>
        <v>8.0467200000000005</v>
      </c>
      <c r="E18">
        <v>1255</v>
      </c>
      <c r="F18" s="11">
        <f t="shared" si="0"/>
        <v>1.4525462962962997E-2</v>
      </c>
      <c r="G18">
        <v>0.65259999999999996</v>
      </c>
      <c r="H18">
        <v>0.68989999999999996</v>
      </c>
      <c r="I18">
        <v>0.72499999999999998</v>
      </c>
      <c r="J18">
        <v>0.75790000000000002</v>
      </c>
      <c r="K18">
        <v>0.78859999999999997</v>
      </c>
      <c r="L18">
        <v>0.81710000000000005</v>
      </c>
      <c r="M18">
        <v>0.84340000000000004</v>
      </c>
      <c r="N18">
        <v>0.86750000000000005</v>
      </c>
      <c r="O18">
        <v>0.88939999999999997</v>
      </c>
      <c r="P18">
        <v>0.90910000000000002</v>
      </c>
      <c r="Q18">
        <v>0.92659999999999998</v>
      </c>
      <c r="R18">
        <v>0.94189999999999996</v>
      </c>
      <c r="S18">
        <v>0.95499999999999996</v>
      </c>
      <c r="T18">
        <v>0.96699999999999997</v>
      </c>
      <c r="U18">
        <v>0.97899999999999998</v>
      </c>
      <c r="V18">
        <v>0.98929999999999996</v>
      </c>
      <c r="W18">
        <v>0.99609999999999999</v>
      </c>
      <c r="X18">
        <v>0.99960000000000004</v>
      </c>
      <c r="Y18">
        <v>1</v>
      </c>
      <c r="Z18">
        <v>1</v>
      </c>
      <c r="AA18">
        <v>1</v>
      </c>
      <c r="AB18">
        <v>1</v>
      </c>
      <c r="AC18">
        <v>1</v>
      </c>
      <c r="AD18">
        <v>0.99990000000000001</v>
      </c>
      <c r="AE18">
        <v>0.99909999999999999</v>
      </c>
      <c r="AF18">
        <v>0.99750000000000005</v>
      </c>
      <c r="AG18">
        <v>0.99519999999999997</v>
      </c>
      <c r="AH18">
        <v>0.99219999999999997</v>
      </c>
      <c r="AI18">
        <v>0.98850000000000005</v>
      </c>
      <c r="AJ18">
        <v>0.98399999999999999</v>
      </c>
      <c r="AK18">
        <v>0.9788</v>
      </c>
      <c r="AL18">
        <v>0.97289999999999999</v>
      </c>
      <c r="AM18">
        <v>0.96619999999999995</v>
      </c>
      <c r="AN18">
        <v>0.95920000000000005</v>
      </c>
      <c r="AO18">
        <v>0.95209999999999995</v>
      </c>
      <c r="AP18">
        <v>0.94510000000000005</v>
      </c>
      <c r="AQ18">
        <v>0.93799999999999994</v>
      </c>
      <c r="AR18">
        <v>0.93100000000000005</v>
      </c>
      <c r="AS18">
        <v>0.92400000000000004</v>
      </c>
      <c r="AT18">
        <v>0.91690000000000005</v>
      </c>
      <c r="AU18">
        <v>0.90990000000000004</v>
      </c>
      <c r="AV18">
        <v>0.90280000000000005</v>
      </c>
      <c r="AW18">
        <v>0.89580000000000004</v>
      </c>
      <c r="AX18">
        <v>0.88880000000000003</v>
      </c>
      <c r="AY18">
        <v>0.88170000000000004</v>
      </c>
      <c r="AZ18">
        <v>0.87470000000000003</v>
      </c>
      <c r="BA18">
        <v>0.86760000000000004</v>
      </c>
      <c r="BB18">
        <v>0.86060000000000003</v>
      </c>
      <c r="BC18">
        <v>0.85360000000000003</v>
      </c>
      <c r="BD18">
        <v>0.84650000000000003</v>
      </c>
      <c r="BE18">
        <v>0.83950000000000002</v>
      </c>
      <c r="BF18">
        <v>0.83240000000000003</v>
      </c>
      <c r="BG18">
        <v>0.82540000000000002</v>
      </c>
      <c r="BH18">
        <v>0.81840000000000002</v>
      </c>
      <c r="BI18">
        <v>0.81130000000000002</v>
      </c>
      <c r="BJ18">
        <v>0.80430000000000001</v>
      </c>
      <c r="BK18">
        <v>0.79720000000000002</v>
      </c>
      <c r="BL18">
        <v>0.79020000000000001</v>
      </c>
      <c r="BM18">
        <v>0.78320000000000001</v>
      </c>
      <c r="BN18">
        <v>0.77610000000000001</v>
      </c>
      <c r="BO18">
        <v>0.76910000000000001</v>
      </c>
      <c r="BP18">
        <v>0.76200000000000001</v>
      </c>
      <c r="BQ18">
        <v>0.755</v>
      </c>
      <c r="BR18">
        <v>0.74790000000000001</v>
      </c>
      <c r="BS18">
        <v>0.74019999999999997</v>
      </c>
      <c r="BT18">
        <v>0.7319</v>
      </c>
      <c r="BU18">
        <v>0.72299999999999998</v>
      </c>
      <c r="BV18">
        <v>0.71340000000000003</v>
      </c>
      <c r="BW18">
        <v>0.70309999999999995</v>
      </c>
      <c r="BX18">
        <v>0.69230000000000003</v>
      </c>
      <c r="BY18">
        <v>0.68079999999999996</v>
      </c>
      <c r="BZ18">
        <v>0.66869999999999996</v>
      </c>
      <c r="CA18">
        <v>0.65590000000000004</v>
      </c>
      <c r="CB18">
        <v>0.64249999999999996</v>
      </c>
      <c r="CC18">
        <v>0.62849999999999995</v>
      </c>
      <c r="CD18">
        <v>0.61380000000000001</v>
      </c>
      <c r="CE18">
        <v>0.59850000000000003</v>
      </c>
      <c r="CF18">
        <v>0.58250000000000002</v>
      </c>
      <c r="CG18">
        <v>0.56599999999999995</v>
      </c>
      <c r="CH18">
        <v>0.54879999999999995</v>
      </c>
      <c r="CI18">
        <v>0.53090000000000004</v>
      </c>
      <c r="CJ18">
        <v>0.51239999999999997</v>
      </c>
      <c r="CK18">
        <v>0.49330000000000002</v>
      </c>
      <c r="CL18">
        <v>0.47349999999999998</v>
      </c>
      <c r="CM18">
        <v>0.4531</v>
      </c>
      <c r="CN18">
        <v>0.43209999999999998</v>
      </c>
      <c r="CO18">
        <v>0.41039999999999999</v>
      </c>
      <c r="CP18">
        <v>0.3881</v>
      </c>
      <c r="CQ18">
        <v>0.36520000000000002</v>
      </c>
      <c r="CR18">
        <v>0.34160000000000001</v>
      </c>
      <c r="CS18">
        <v>0.31740000000000002</v>
      </c>
      <c r="CT18">
        <v>0.29260000000000003</v>
      </c>
      <c r="CU18">
        <v>0.2671</v>
      </c>
      <c r="CV18">
        <v>0.2409</v>
      </c>
      <c r="CW18">
        <v>0.2142</v>
      </c>
      <c r="CX18">
        <v>0.18679999999999999</v>
      </c>
    </row>
    <row r="19" spans="1:102" x14ac:dyDescent="0.15">
      <c r="A19" s="1" t="s">
        <v>1657</v>
      </c>
      <c r="B19" s="10" t="s">
        <v>1656</v>
      </c>
      <c r="C19">
        <v>1</v>
      </c>
      <c r="D19">
        <v>9</v>
      </c>
      <c r="E19">
        <f>E18+($D19-$D18)*((E20-E18)/(($D20-$D18)))</f>
        <v>1424.838138925295</v>
      </c>
      <c r="F19" s="11">
        <f t="shared" si="0"/>
        <v>1.6491182163487248E-2</v>
      </c>
      <c r="G19">
        <f t="shared" ref="G19:BQ19" si="2">G18+($D19-$D18)*((G20-G18)/(($D20-$D18)))</f>
        <v>0.62966209043250332</v>
      </c>
      <c r="H19">
        <f t="shared" si="2"/>
        <v>0.67511236893840099</v>
      </c>
      <c r="I19">
        <f t="shared" si="2"/>
        <v>0.71748417431192657</v>
      </c>
      <c r="J19">
        <f t="shared" si="2"/>
        <v>0.75677750655307996</v>
      </c>
      <c r="K19">
        <f t="shared" si="2"/>
        <v>0.79299236566186104</v>
      </c>
      <c r="L19">
        <f t="shared" si="2"/>
        <v>0.82612875163827004</v>
      </c>
      <c r="M19">
        <f t="shared" si="2"/>
        <v>0.85618666448230674</v>
      </c>
      <c r="N19">
        <f t="shared" si="2"/>
        <v>0.88316610419397112</v>
      </c>
      <c r="O19">
        <f t="shared" si="2"/>
        <v>0.90706707077326343</v>
      </c>
      <c r="P19">
        <f t="shared" si="2"/>
        <v>0.92788956422018354</v>
      </c>
      <c r="Q19">
        <f t="shared" si="2"/>
        <v>0.94563358453473134</v>
      </c>
      <c r="R19">
        <f t="shared" si="2"/>
        <v>0.96029913171690695</v>
      </c>
      <c r="S19">
        <f t="shared" si="2"/>
        <v>0.97286228702490174</v>
      </c>
      <c r="T19">
        <f t="shared" si="2"/>
        <v>0.98276371231979032</v>
      </c>
      <c r="U19">
        <f t="shared" si="2"/>
        <v>0.98924885321100919</v>
      </c>
      <c r="V19">
        <f t="shared" si="2"/>
        <v>0.99452203473132372</v>
      </c>
      <c r="W19">
        <f t="shared" si="2"/>
        <v>0.9980033584534731</v>
      </c>
      <c r="X19">
        <f t="shared" si="2"/>
        <v>0.99979521625163825</v>
      </c>
      <c r="Y19">
        <f t="shared" si="2"/>
        <v>1</v>
      </c>
      <c r="Z19">
        <f t="shared" si="2"/>
        <v>1</v>
      </c>
      <c r="AA19">
        <f t="shared" si="2"/>
        <v>1</v>
      </c>
      <c r="AB19">
        <f t="shared" si="2"/>
        <v>1</v>
      </c>
      <c r="AC19">
        <f t="shared" si="2"/>
        <v>1</v>
      </c>
      <c r="AD19">
        <f t="shared" si="2"/>
        <v>0.99994880406290954</v>
      </c>
      <c r="AE19">
        <f t="shared" si="2"/>
        <v>0.99953923656618615</v>
      </c>
      <c r="AF19">
        <f t="shared" si="2"/>
        <v>0.99872010157273916</v>
      </c>
      <c r="AG19">
        <f t="shared" si="2"/>
        <v>0.99734737876802093</v>
      </c>
      <c r="AH19">
        <f t="shared" si="2"/>
        <v>0.99522585190039314</v>
      </c>
      <c r="AI19">
        <f t="shared" si="2"/>
        <v>0.99245312909567496</v>
      </c>
      <c r="AJ19">
        <f t="shared" si="2"/>
        <v>0.98892921035386627</v>
      </c>
      <c r="AK19">
        <f t="shared" si="2"/>
        <v>0.98465648754914814</v>
      </c>
      <c r="AL19">
        <f t="shared" si="2"/>
        <v>0.97973256880733939</v>
      </c>
      <c r="AM19">
        <f t="shared" si="2"/>
        <v>0.97400865006553072</v>
      </c>
      <c r="AN19">
        <f t="shared" si="2"/>
        <v>0.96783831913499352</v>
      </c>
      <c r="AO19">
        <f t="shared" si="2"/>
        <v>0.9612263597640891</v>
      </c>
      <c r="AP19">
        <f t="shared" si="2"/>
        <v>0.95432396788990825</v>
      </c>
      <c r="AQ19">
        <f t="shared" si="2"/>
        <v>0.94707755570117957</v>
      </c>
      <c r="AR19">
        <f t="shared" si="2"/>
        <v>0.93983353538663172</v>
      </c>
      <c r="AS19">
        <f t="shared" si="2"/>
        <v>0.93263831913499351</v>
      </c>
      <c r="AT19">
        <f t="shared" si="2"/>
        <v>0.9253431028833552</v>
      </c>
      <c r="AU19">
        <f t="shared" si="2"/>
        <v>0.91809908256880735</v>
      </c>
      <c r="AV19">
        <f t="shared" si="2"/>
        <v>0.91080386631716914</v>
      </c>
      <c r="AW19">
        <f t="shared" si="2"/>
        <v>0.90355984600262118</v>
      </c>
      <c r="AX19">
        <f t="shared" si="2"/>
        <v>0.89636462975098297</v>
      </c>
      <c r="AY19">
        <f t="shared" si="2"/>
        <v>0.88906941349934476</v>
      </c>
      <c r="AZ19">
        <f t="shared" si="2"/>
        <v>0.88182539318479691</v>
      </c>
      <c r="BA19">
        <f t="shared" si="2"/>
        <v>0.8745301769331586</v>
      </c>
      <c r="BB19">
        <f t="shared" si="2"/>
        <v>0.86728615661861075</v>
      </c>
      <c r="BC19">
        <f t="shared" si="2"/>
        <v>0.86009094036697253</v>
      </c>
      <c r="BD19">
        <f t="shared" si="2"/>
        <v>0.85279572411533422</v>
      </c>
      <c r="BE19">
        <f t="shared" si="2"/>
        <v>0.84555170380078637</v>
      </c>
      <c r="BF19">
        <f t="shared" si="2"/>
        <v>0.83825648754914817</v>
      </c>
      <c r="BG19">
        <f t="shared" si="2"/>
        <v>0.83101246723460032</v>
      </c>
      <c r="BH19">
        <f t="shared" si="2"/>
        <v>0.82381725098296199</v>
      </c>
      <c r="BI19">
        <f t="shared" si="2"/>
        <v>0.81652203473132368</v>
      </c>
      <c r="BJ19">
        <f t="shared" si="2"/>
        <v>0.80927801441677594</v>
      </c>
      <c r="BK19">
        <f t="shared" si="2"/>
        <v>0.80198279816513762</v>
      </c>
      <c r="BL19">
        <f t="shared" si="2"/>
        <v>0.79473877785058977</v>
      </c>
      <c r="BM19">
        <f t="shared" si="2"/>
        <v>0.78754356159895156</v>
      </c>
      <c r="BN19">
        <f t="shared" si="2"/>
        <v>0.78024834534731324</v>
      </c>
      <c r="BO19">
        <f t="shared" si="2"/>
        <v>0.77300432503276539</v>
      </c>
      <c r="BP19">
        <f t="shared" si="2"/>
        <v>0.76570910878112708</v>
      </c>
      <c r="BQ19">
        <f t="shared" si="2"/>
        <v>0.75846508846657934</v>
      </c>
      <c r="BR19">
        <f t="shared" ref="BR19:CX19" si="3">BR18+($D19-$D18)*((BR20-BR18)/(($D20-$D18)))</f>
        <v>0.75121867627785066</v>
      </c>
      <c r="BS19">
        <f t="shared" si="3"/>
        <v>0.74356748034076015</v>
      </c>
      <c r="BT19">
        <f t="shared" si="3"/>
        <v>0.73541389252948886</v>
      </c>
      <c r="BU19">
        <f t="shared" si="3"/>
        <v>0.72666030471821752</v>
      </c>
      <c r="BV19">
        <f t="shared" si="3"/>
        <v>0.71715791284403674</v>
      </c>
      <c r="BW19">
        <f t="shared" si="3"/>
        <v>0.70705312909567497</v>
      </c>
      <c r="BX19">
        <f t="shared" si="3"/>
        <v>0.69630193315858457</v>
      </c>
      <c r="BY19">
        <f t="shared" si="3"/>
        <v>0.68489954128440367</v>
      </c>
      <c r="BZ19">
        <f t="shared" si="3"/>
        <v>0.67284834534731319</v>
      </c>
      <c r="CA19">
        <f t="shared" si="3"/>
        <v>0.66014595347313243</v>
      </c>
      <c r="CB19">
        <f t="shared" si="3"/>
        <v>0.64679475753604188</v>
      </c>
      <c r="CC19">
        <f t="shared" si="3"/>
        <v>0.6328435615989515</v>
      </c>
      <c r="CD19">
        <f t="shared" si="3"/>
        <v>0.61819236566186109</v>
      </c>
      <c r="CE19">
        <f t="shared" si="3"/>
        <v>0.60289236566186111</v>
      </c>
      <c r="CF19">
        <f t="shared" si="3"/>
        <v>0.58694116972477062</v>
      </c>
      <c r="CG19">
        <f t="shared" si="3"/>
        <v>0.57039236566186102</v>
      </c>
      <c r="CH19">
        <f t="shared" si="3"/>
        <v>0.55314356159895151</v>
      </c>
      <c r="CI19">
        <f t="shared" si="3"/>
        <v>0.53524356159895148</v>
      </c>
      <c r="CJ19">
        <f t="shared" si="3"/>
        <v>0.51674356159895152</v>
      </c>
      <c r="CK19">
        <f t="shared" si="3"/>
        <v>0.49754595347313235</v>
      </c>
      <c r="CL19">
        <f t="shared" si="3"/>
        <v>0.47769714941022279</v>
      </c>
      <c r="CM19">
        <f t="shared" si="3"/>
        <v>0.45724834534731323</v>
      </c>
      <c r="CN19">
        <f t="shared" si="3"/>
        <v>0.43615073722149411</v>
      </c>
      <c r="CO19">
        <f t="shared" si="3"/>
        <v>0.41435312909567495</v>
      </c>
      <c r="CP19">
        <f t="shared" si="3"/>
        <v>0.39195552096985586</v>
      </c>
      <c r="CQ19">
        <f t="shared" si="3"/>
        <v>0.36890910878112715</v>
      </c>
      <c r="CR19">
        <f t="shared" si="3"/>
        <v>0.34516269659239845</v>
      </c>
      <c r="CS19">
        <f t="shared" si="3"/>
        <v>0.32081628440366972</v>
      </c>
      <c r="CT19">
        <f t="shared" si="3"/>
        <v>0.29586987221494104</v>
      </c>
      <c r="CU19">
        <f t="shared" si="3"/>
        <v>0.27017465596330276</v>
      </c>
      <c r="CV19">
        <f t="shared" si="3"/>
        <v>0.24387704783748362</v>
      </c>
      <c r="CW19">
        <f t="shared" si="3"/>
        <v>0.21693302752293578</v>
      </c>
      <c r="CX19">
        <f t="shared" si="3"/>
        <v>0.18933781127129751</v>
      </c>
    </row>
    <row r="20" spans="1:102" x14ac:dyDescent="0.15">
      <c r="A20" t="s">
        <v>18</v>
      </c>
      <c r="B20" s="10" t="s">
        <v>62</v>
      </c>
      <c r="C20">
        <v>1</v>
      </c>
      <c r="D20">
        <v>10</v>
      </c>
      <c r="E20">
        <v>1603</v>
      </c>
      <c r="F20" s="11">
        <f t="shared" si="0"/>
        <v>1.8553240740740783E-2</v>
      </c>
      <c r="G20">
        <v>0.60560000000000003</v>
      </c>
      <c r="H20">
        <v>0.65959999999999996</v>
      </c>
      <c r="I20">
        <v>0.70960000000000001</v>
      </c>
      <c r="J20">
        <v>0.75560000000000005</v>
      </c>
      <c r="K20">
        <v>0.79759999999999998</v>
      </c>
      <c r="L20">
        <v>0.83560000000000001</v>
      </c>
      <c r="M20">
        <v>0.86960000000000004</v>
      </c>
      <c r="N20">
        <v>0.89959999999999996</v>
      </c>
      <c r="O20">
        <v>0.92559999999999998</v>
      </c>
      <c r="P20">
        <v>0.9476</v>
      </c>
      <c r="Q20">
        <v>0.96560000000000001</v>
      </c>
      <c r="R20">
        <v>0.97960000000000003</v>
      </c>
      <c r="S20">
        <v>0.99160000000000004</v>
      </c>
      <c r="T20">
        <v>0.99929999999999997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>
        <v>1</v>
      </c>
      <c r="AF20">
        <v>1</v>
      </c>
      <c r="AG20">
        <v>0.99960000000000004</v>
      </c>
      <c r="AH20">
        <v>0.99839999999999995</v>
      </c>
      <c r="AI20">
        <v>0.99660000000000004</v>
      </c>
      <c r="AJ20">
        <v>0.99409999999999998</v>
      </c>
      <c r="AK20">
        <v>0.99080000000000001</v>
      </c>
      <c r="AL20">
        <v>0.9869</v>
      </c>
      <c r="AM20">
        <v>0.98219999999999996</v>
      </c>
      <c r="AN20">
        <v>0.97689999999999999</v>
      </c>
      <c r="AO20">
        <v>0.9708</v>
      </c>
      <c r="AP20">
        <v>0.96399999999999997</v>
      </c>
      <c r="AQ20">
        <v>0.95660000000000001</v>
      </c>
      <c r="AR20">
        <v>0.94910000000000005</v>
      </c>
      <c r="AS20">
        <v>0.94169999999999998</v>
      </c>
      <c r="AT20">
        <v>0.93420000000000003</v>
      </c>
      <c r="AU20">
        <v>0.92669999999999997</v>
      </c>
      <c r="AV20">
        <v>0.91920000000000002</v>
      </c>
      <c r="AW20">
        <v>0.91169999999999995</v>
      </c>
      <c r="AX20">
        <v>0.90429999999999999</v>
      </c>
      <c r="AY20">
        <v>0.89680000000000004</v>
      </c>
      <c r="AZ20">
        <v>0.88929999999999998</v>
      </c>
      <c r="BA20">
        <v>0.88180000000000003</v>
      </c>
      <c r="BB20">
        <v>0.87429999999999997</v>
      </c>
      <c r="BC20">
        <v>0.8669</v>
      </c>
      <c r="BD20">
        <v>0.85940000000000005</v>
      </c>
      <c r="BE20">
        <v>0.85189999999999999</v>
      </c>
      <c r="BF20">
        <v>0.84440000000000004</v>
      </c>
      <c r="BG20">
        <v>0.83689999999999998</v>
      </c>
      <c r="BH20">
        <v>0.82950000000000002</v>
      </c>
      <c r="BI20">
        <v>0.82199999999999995</v>
      </c>
      <c r="BJ20">
        <v>0.8145</v>
      </c>
      <c r="BK20">
        <v>0.80700000000000005</v>
      </c>
      <c r="BL20">
        <v>0.79949999999999999</v>
      </c>
      <c r="BM20">
        <v>0.79210000000000003</v>
      </c>
      <c r="BN20">
        <v>0.78459999999999996</v>
      </c>
      <c r="BO20">
        <v>0.77710000000000001</v>
      </c>
      <c r="BP20">
        <v>0.76959999999999995</v>
      </c>
      <c r="BQ20">
        <v>0.7621</v>
      </c>
      <c r="BR20">
        <v>0.75470000000000004</v>
      </c>
      <c r="BS20">
        <v>0.74709999999999999</v>
      </c>
      <c r="BT20">
        <v>0.73909999999999998</v>
      </c>
      <c r="BU20">
        <v>0.73050000000000004</v>
      </c>
      <c r="BV20">
        <v>0.72109999999999996</v>
      </c>
      <c r="BW20">
        <v>0.71120000000000005</v>
      </c>
      <c r="BX20">
        <v>0.70050000000000001</v>
      </c>
      <c r="BY20">
        <v>0.68920000000000003</v>
      </c>
      <c r="BZ20">
        <v>0.67720000000000002</v>
      </c>
      <c r="CA20">
        <v>0.66459999999999997</v>
      </c>
      <c r="CB20">
        <v>0.65129999999999999</v>
      </c>
      <c r="CC20">
        <v>0.63739999999999997</v>
      </c>
      <c r="CD20">
        <v>0.62280000000000002</v>
      </c>
      <c r="CE20">
        <v>0.60750000000000004</v>
      </c>
      <c r="CF20">
        <v>0.59160000000000001</v>
      </c>
      <c r="CG20">
        <v>0.57499999999999996</v>
      </c>
      <c r="CH20">
        <v>0.55769999999999997</v>
      </c>
      <c r="CI20">
        <v>0.53979999999999995</v>
      </c>
      <c r="CJ20">
        <v>0.52129999999999999</v>
      </c>
      <c r="CK20">
        <v>0.502</v>
      </c>
      <c r="CL20">
        <v>0.48209999999999997</v>
      </c>
      <c r="CM20">
        <v>0.46160000000000001</v>
      </c>
      <c r="CN20">
        <v>0.44040000000000001</v>
      </c>
      <c r="CO20">
        <v>0.41849999999999998</v>
      </c>
      <c r="CP20">
        <v>0.39600000000000002</v>
      </c>
      <c r="CQ20">
        <v>0.37280000000000002</v>
      </c>
      <c r="CR20">
        <v>0.34889999999999999</v>
      </c>
      <c r="CS20">
        <v>0.32440000000000002</v>
      </c>
      <c r="CT20">
        <v>0.29930000000000001</v>
      </c>
      <c r="CU20">
        <v>0.27339999999999998</v>
      </c>
      <c r="CV20">
        <v>0.247</v>
      </c>
      <c r="CW20">
        <v>0.2198</v>
      </c>
      <c r="CX20">
        <v>0.192</v>
      </c>
    </row>
    <row r="21" spans="1:102" x14ac:dyDescent="0.15">
      <c r="A21" t="s">
        <v>12</v>
      </c>
      <c r="B21" s="10" t="str">
        <f t="shared" si="1"/>
        <v>10km</v>
      </c>
      <c r="C21">
        <v>0</v>
      </c>
      <c r="D21">
        <v>10</v>
      </c>
      <c r="E21">
        <v>1580</v>
      </c>
      <c r="F21" s="11">
        <f t="shared" si="0"/>
        <v>1.8287037037037077E-2</v>
      </c>
      <c r="G21">
        <v>0.65259999999999996</v>
      </c>
      <c r="H21">
        <v>0.68989999999999996</v>
      </c>
      <c r="I21">
        <v>0.72499999999999998</v>
      </c>
      <c r="J21">
        <v>0.75790000000000002</v>
      </c>
      <c r="K21">
        <v>0.78859999999999997</v>
      </c>
      <c r="L21">
        <v>0.81710000000000005</v>
      </c>
      <c r="M21">
        <v>0.84340000000000004</v>
      </c>
      <c r="N21">
        <v>0.86750000000000005</v>
      </c>
      <c r="O21">
        <v>0.88939999999999997</v>
      </c>
      <c r="P21">
        <v>0.90910000000000002</v>
      </c>
      <c r="Q21">
        <v>0.92659999999999998</v>
      </c>
      <c r="R21">
        <v>0.94189999999999996</v>
      </c>
      <c r="S21">
        <v>0.95499999999999996</v>
      </c>
      <c r="T21">
        <v>0.96699999999999997</v>
      </c>
      <c r="U21">
        <v>0.97899999999999998</v>
      </c>
      <c r="V21">
        <v>0.98929999999999996</v>
      </c>
      <c r="W21">
        <v>0.99609999999999999</v>
      </c>
      <c r="X21">
        <v>0.99960000000000004</v>
      </c>
      <c r="Y21">
        <v>1</v>
      </c>
      <c r="Z21">
        <v>1</v>
      </c>
      <c r="AA21">
        <v>1</v>
      </c>
      <c r="AB21">
        <v>1</v>
      </c>
      <c r="AC21">
        <v>1</v>
      </c>
      <c r="AD21">
        <v>0.99990000000000001</v>
      </c>
      <c r="AE21">
        <v>0.99909999999999999</v>
      </c>
      <c r="AF21">
        <v>0.99750000000000005</v>
      </c>
      <c r="AG21">
        <v>0.99519999999999997</v>
      </c>
      <c r="AH21">
        <v>0.99219999999999997</v>
      </c>
      <c r="AI21">
        <v>0.98850000000000005</v>
      </c>
      <c r="AJ21">
        <v>0.98399999999999999</v>
      </c>
      <c r="AK21">
        <v>0.9788</v>
      </c>
      <c r="AL21">
        <v>0.97289999999999999</v>
      </c>
      <c r="AM21">
        <v>0.96619999999999995</v>
      </c>
      <c r="AN21">
        <v>0.95920000000000005</v>
      </c>
      <c r="AO21">
        <v>0.95209999999999995</v>
      </c>
      <c r="AP21">
        <v>0.94510000000000005</v>
      </c>
      <c r="AQ21">
        <v>0.93799999999999994</v>
      </c>
      <c r="AR21">
        <v>0.93100000000000005</v>
      </c>
      <c r="AS21">
        <v>0.92400000000000004</v>
      </c>
      <c r="AT21">
        <v>0.91690000000000005</v>
      </c>
      <c r="AU21">
        <v>0.90990000000000004</v>
      </c>
      <c r="AV21">
        <v>0.90280000000000005</v>
      </c>
      <c r="AW21">
        <v>0.89580000000000004</v>
      </c>
      <c r="AX21">
        <v>0.88880000000000003</v>
      </c>
      <c r="AY21">
        <v>0.88170000000000004</v>
      </c>
      <c r="AZ21">
        <v>0.87470000000000003</v>
      </c>
      <c r="BA21">
        <v>0.86760000000000004</v>
      </c>
      <c r="BB21">
        <v>0.86060000000000003</v>
      </c>
      <c r="BC21">
        <v>0.85360000000000003</v>
      </c>
      <c r="BD21">
        <v>0.84650000000000003</v>
      </c>
      <c r="BE21">
        <v>0.83950000000000002</v>
      </c>
      <c r="BF21">
        <v>0.83240000000000003</v>
      </c>
      <c r="BG21">
        <v>0.82540000000000002</v>
      </c>
      <c r="BH21">
        <v>0.81840000000000002</v>
      </c>
      <c r="BI21">
        <v>0.81130000000000002</v>
      </c>
      <c r="BJ21">
        <v>0.80430000000000001</v>
      </c>
      <c r="BK21">
        <v>0.79720000000000002</v>
      </c>
      <c r="BL21">
        <v>0.79020000000000001</v>
      </c>
      <c r="BM21">
        <v>0.78320000000000001</v>
      </c>
      <c r="BN21">
        <v>0.77610000000000001</v>
      </c>
      <c r="BO21">
        <v>0.76910000000000001</v>
      </c>
      <c r="BP21">
        <v>0.76200000000000001</v>
      </c>
      <c r="BQ21">
        <v>0.755</v>
      </c>
      <c r="BR21">
        <v>0.74790000000000001</v>
      </c>
      <c r="BS21">
        <v>0.74019999999999997</v>
      </c>
      <c r="BT21">
        <v>0.7319</v>
      </c>
      <c r="BU21">
        <v>0.72299999999999998</v>
      </c>
      <c r="BV21">
        <v>0.71340000000000003</v>
      </c>
      <c r="BW21">
        <v>0.70309999999999995</v>
      </c>
      <c r="BX21">
        <v>0.69230000000000003</v>
      </c>
      <c r="BY21">
        <v>0.68079999999999996</v>
      </c>
      <c r="BZ21">
        <v>0.66869999999999996</v>
      </c>
      <c r="CA21">
        <v>0.65590000000000004</v>
      </c>
      <c r="CB21">
        <v>0.64249999999999996</v>
      </c>
      <c r="CC21">
        <v>0.62849999999999995</v>
      </c>
      <c r="CD21">
        <v>0.61380000000000001</v>
      </c>
      <c r="CE21">
        <v>0.59850000000000003</v>
      </c>
      <c r="CF21">
        <v>0.58250000000000002</v>
      </c>
      <c r="CG21">
        <v>0.56599999999999995</v>
      </c>
      <c r="CH21">
        <v>0.54879999999999995</v>
      </c>
      <c r="CI21">
        <v>0.53090000000000004</v>
      </c>
      <c r="CJ21">
        <v>0.51239999999999997</v>
      </c>
      <c r="CK21">
        <v>0.49330000000000002</v>
      </c>
      <c r="CL21">
        <v>0.47349999999999998</v>
      </c>
      <c r="CM21">
        <v>0.4531</v>
      </c>
      <c r="CN21">
        <v>0.43209999999999998</v>
      </c>
      <c r="CO21">
        <v>0.41039999999999999</v>
      </c>
      <c r="CP21">
        <v>0.3881</v>
      </c>
      <c r="CQ21">
        <v>0.36520000000000002</v>
      </c>
      <c r="CR21">
        <v>0.34160000000000001</v>
      </c>
      <c r="CS21">
        <v>0.31740000000000002</v>
      </c>
      <c r="CT21">
        <v>0.29260000000000003</v>
      </c>
      <c r="CU21">
        <v>0.2671</v>
      </c>
      <c r="CV21">
        <v>0.2409</v>
      </c>
      <c r="CW21">
        <v>0.2142</v>
      </c>
      <c r="CX21">
        <v>0.18679999999999999</v>
      </c>
    </row>
    <row r="22" spans="1:102" x14ac:dyDescent="0.15">
      <c r="A22" t="s">
        <v>19</v>
      </c>
      <c r="B22" s="10" t="s">
        <v>63</v>
      </c>
      <c r="C22">
        <v>1</v>
      </c>
      <c r="D22">
        <v>12</v>
      </c>
      <c r="E22">
        <v>1942</v>
      </c>
      <c r="F22" s="11">
        <f t="shared" si="0"/>
        <v>2.2476851851851904E-2</v>
      </c>
      <c r="G22">
        <v>0.60560000000000003</v>
      </c>
      <c r="H22">
        <v>0.65959999999999996</v>
      </c>
      <c r="I22">
        <v>0.70960000000000001</v>
      </c>
      <c r="J22">
        <v>0.75560000000000005</v>
      </c>
      <c r="K22">
        <v>0.79759999999999998</v>
      </c>
      <c r="L22">
        <v>0.83560000000000001</v>
      </c>
      <c r="M22">
        <v>0.86960000000000004</v>
      </c>
      <c r="N22">
        <v>0.89959999999999996</v>
      </c>
      <c r="O22">
        <v>0.92559999999999998</v>
      </c>
      <c r="P22">
        <v>0.9476</v>
      </c>
      <c r="Q22">
        <v>0.96560000000000001</v>
      </c>
      <c r="R22">
        <v>0.97960000000000003</v>
      </c>
      <c r="S22">
        <v>0.99160000000000004</v>
      </c>
      <c r="T22">
        <v>0.99929999999999997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0.99980000000000002</v>
      </c>
      <c r="AH22">
        <v>0.99890000000000001</v>
      </c>
      <c r="AI22">
        <v>0.99729999999999996</v>
      </c>
      <c r="AJ22">
        <v>0.995</v>
      </c>
      <c r="AK22">
        <v>0.99199999999999999</v>
      </c>
      <c r="AL22">
        <v>0.98819999999999997</v>
      </c>
      <c r="AM22">
        <v>0.98380000000000001</v>
      </c>
      <c r="AN22">
        <v>0.97860000000000003</v>
      </c>
      <c r="AO22">
        <v>0.97270000000000001</v>
      </c>
      <c r="AP22">
        <v>0.96619999999999995</v>
      </c>
      <c r="AQ22">
        <v>0.95889999999999997</v>
      </c>
      <c r="AR22">
        <v>0.95130000000000003</v>
      </c>
      <c r="AS22">
        <v>0.94379999999999997</v>
      </c>
      <c r="AT22">
        <v>0.93620000000000003</v>
      </c>
      <c r="AU22">
        <v>0.92869999999999997</v>
      </c>
      <c r="AV22">
        <v>0.92110000000000003</v>
      </c>
      <c r="AW22">
        <v>0.91359999999999997</v>
      </c>
      <c r="AX22">
        <v>0.90600000000000003</v>
      </c>
      <c r="AY22">
        <v>0.89839999999999998</v>
      </c>
      <c r="AZ22">
        <v>0.89090000000000003</v>
      </c>
      <c r="BA22">
        <v>0.88329999999999997</v>
      </c>
      <c r="BB22">
        <v>0.87580000000000002</v>
      </c>
      <c r="BC22">
        <v>0.86819999999999997</v>
      </c>
      <c r="BD22">
        <v>0.86070000000000002</v>
      </c>
      <c r="BE22">
        <v>0.85309999999999997</v>
      </c>
      <c r="BF22">
        <v>0.84560000000000002</v>
      </c>
      <c r="BG22">
        <v>0.83799999999999997</v>
      </c>
      <c r="BH22">
        <v>0.83050000000000002</v>
      </c>
      <c r="BI22">
        <v>0.82289999999999996</v>
      </c>
      <c r="BJ22">
        <v>0.81540000000000001</v>
      </c>
      <c r="BK22">
        <v>0.80779999999999996</v>
      </c>
      <c r="BL22">
        <v>0.80030000000000001</v>
      </c>
      <c r="BM22">
        <v>0.79269999999999996</v>
      </c>
      <c r="BN22">
        <v>0.78520000000000001</v>
      </c>
      <c r="BO22">
        <v>0.77759999999999996</v>
      </c>
      <c r="BP22">
        <v>0.77</v>
      </c>
      <c r="BQ22">
        <v>0.76249999999999996</v>
      </c>
      <c r="BR22">
        <v>0.75490000000000002</v>
      </c>
      <c r="BS22">
        <v>0.74739999999999995</v>
      </c>
      <c r="BT22">
        <v>0.73950000000000005</v>
      </c>
      <c r="BU22">
        <v>0.73099999999999998</v>
      </c>
      <c r="BV22">
        <v>0.7218</v>
      </c>
      <c r="BW22">
        <v>0.71189999999999998</v>
      </c>
      <c r="BX22">
        <v>0.70130000000000003</v>
      </c>
      <c r="BY22">
        <v>0.69010000000000005</v>
      </c>
      <c r="BZ22">
        <v>0.67820000000000003</v>
      </c>
      <c r="CA22">
        <v>0.66559999999999997</v>
      </c>
      <c r="CB22">
        <v>0.65239999999999998</v>
      </c>
      <c r="CC22">
        <v>0.63849999999999996</v>
      </c>
      <c r="CD22">
        <v>0.62390000000000001</v>
      </c>
      <c r="CE22">
        <v>0.60870000000000002</v>
      </c>
      <c r="CF22">
        <v>0.59279999999999999</v>
      </c>
      <c r="CG22">
        <v>0.57620000000000005</v>
      </c>
      <c r="CH22">
        <v>0.55889999999999995</v>
      </c>
      <c r="CI22">
        <v>0.54100000000000004</v>
      </c>
      <c r="CJ22">
        <v>0.52239999999999998</v>
      </c>
      <c r="CK22">
        <v>0.50309999999999999</v>
      </c>
      <c r="CL22">
        <v>0.48320000000000002</v>
      </c>
      <c r="CM22">
        <v>0.46260000000000001</v>
      </c>
      <c r="CN22">
        <v>0.44130000000000003</v>
      </c>
      <c r="CO22">
        <v>0.4194</v>
      </c>
      <c r="CP22">
        <v>0.39679999999999999</v>
      </c>
      <c r="CQ22">
        <v>0.3735</v>
      </c>
      <c r="CR22">
        <v>0.34949999999999998</v>
      </c>
      <c r="CS22">
        <v>0.32490000000000002</v>
      </c>
      <c r="CT22">
        <v>0.29959999999999998</v>
      </c>
      <c r="CU22">
        <v>0.27360000000000001</v>
      </c>
      <c r="CV22">
        <v>0.247</v>
      </c>
      <c r="CW22">
        <v>0.21970000000000001</v>
      </c>
      <c r="CX22">
        <v>0.19170000000000001</v>
      </c>
    </row>
    <row r="23" spans="1:102" x14ac:dyDescent="0.15">
      <c r="A23" t="s">
        <v>20</v>
      </c>
      <c r="B23" s="10" t="s">
        <v>64</v>
      </c>
      <c r="C23">
        <v>1</v>
      </c>
      <c r="D23">
        <v>15</v>
      </c>
      <c r="E23">
        <v>2455</v>
      </c>
      <c r="F23" s="11">
        <f t="shared" si="0"/>
        <v>2.8414351851851916E-2</v>
      </c>
      <c r="G23">
        <v>0.60560000000000003</v>
      </c>
      <c r="H23">
        <v>0.65959999999999996</v>
      </c>
      <c r="I23">
        <v>0.70960000000000001</v>
      </c>
      <c r="J23">
        <v>0.75560000000000005</v>
      </c>
      <c r="K23">
        <v>0.79759999999999998</v>
      </c>
      <c r="L23">
        <v>0.83560000000000001</v>
      </c>
      <c r="M23">
        <v>0.86960000000000004</v>
      </c>
      <c r="N23">
        <v>0.89959999999999996</v>
      </c>
      <c r="O23">
        <v>0.92559999999999998</v>
      </c>
      <c r="P23">
        <v>0.9476</v>
      </c>
      <c r="Q23">
        <v>0.96560000000000001</v>
      </c>
      <c r="R23">
        <v>0.97960000000000003</v>
      </c>
      <c r="S23">
        <v>0.99160000000000004</v>
      </c>
      <c r="T23">
        <v>0.99929999999999997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>
        <v>1</v>
      </c>
      <c r="AF23">
        <v>1</v>
      </c>
      <c r="AG23">
        <v>1</v>
      </c>
      <c r="AH23">
        <v>0.99939999999999996</v>
      </c>
      <c r="AI23">
        <v>0.998</v>
      </c>
      <c r="AJ23">
        <v>0.996</v>
      </c>
      <c r="AK23">
        <v>0.99319999999999997</v>
      </c>
      <c r="AL23">
        <v>0.98980000000000001</v>
      </c>
      <c r="AM23">
        <v>0.98560000000000003</v>
      </c>
      <c r="AN23">
        <v>0.98070000000000002</v>
      </c>
      <c r="AO23">
        <v>0.97499999999999998</v>
      </c>
      <c r="AP23">
        <v>0.96870000000000001</v>
      </c>
      <c r="AQ23">
        <v>0.96160000000000001</v>
      </c>
      <c r="AR23">
        <v>0.95399999999999996</v>
      </c>
      <c r="AS23">
        <v>0.94640000000000002</v>
      </c>
      <c r="AT23">
        <v>0.93869999999999998</v>
      </c>
      <c r="AU23">
        <v>0.93110000000000004</v>
      </c>
      <c r="AV23">
        <v>0.92349999999999999</v>
      </c>
      <c r="AW23">
        <v>0.91579999999999995</v>
      </c>
      <c r="AX23">
        <v>0.90820000000000001</v>
      </c>
      <c r="AY23">
        <v>0.90049999999999997</v>
      </c>
      <c r="AZ23">
        <v>0.89290000000000003</v>
      </c>
      <c r="BA23">
        <v>0.88519999999999999</v>
      </c>
      <c r="BB23">
        <v>0.87760000000000005</v>
      </c>
      <c r="BC23">
        <v>0.87</v>
      </c>
      <c r="BD23">
        <v>0.86229999999999996</v>
      </c>
      <c r="BE23">
        <v>0.85470000000000002</v>
      </c>
      <c r="BF23">
        <v>0.84699999999999998</v>
      </c>
      <c r="BG23">
        <v>0.83940000000000003</v>
      </c>
      <c r="BH23">
        <v>0.83169999999999999</v>
      </c>
      <c r="BI23">
        <v>0.82410000000000005</v>
      </c>
      <c r="BJ23">
        <v>0.8165</v>
      </c>
      <c r="BK23">
        <v>0.80879999999999996</v>
      </c>
      <c r="BL23">
        <v>0.80120000000000002</v>
      </c>
      <c r="BM23">
        <v>0.79349999999999998</v>
      </c>
      <c r="BN23">
        <v>0.78590000000000004</v>
      </c>
      <c r="BO23">
        <v>0.7782</v>
      </c>
      <c r="BP23">
        <v>0.77059999999999995</v>
      </c>
      <c r="BQ23">
        <v>0.76300000000000001</v>
      </c>
      <c r="BR23">
        <v>0.75529999999999997</v>
      </c>
      <c r="BS23">
        <v>0.74770000000000003</v>
      </c>
      <c r="BT23">
        <v>0.7399</v>
      </c>
      <c r="BU23">
        <v>0.73150000000000004</v>
      </c>
      <c r="BV23">
        <v>0.72240000000000004</v>
      </c>
      <c r="BW23">
        <v>0.7127</v>
      </c>
      <c r="BX23">
        <v>0.70220000000000005</v>
      </c>
      <c r="BY23">
        <v>0.69110000000000005</v>
      </c>
      <c r="BZ23">
        <v>0.67930000000000001</v>
      </c>
      <c r="CA23">
        <v>0.66679999999999995</v>
      </c>
      <c r="CB23">
        <v>0.65369999999999995</v>
      </c>
      <c r="CC23">
        <v>0.63980000000000004</v>
      </c>
      <c r="CD23">
        <v>0.62529999999999997</v>
      </c>
      <c r="CE23">
        <v>0.61009999999999998</v>
      </c>
      <c r="CF23">
        <v>0.59419999999999995</v>
      </c>
      <c r="CG23">
        <v>0.5776</v>
      </c>
      <c r="CH23">
        <v>0.56030000000000002</v>
      </c>
      <c r="CI23">
        <v>0.54239999999999999</v>
      </c>
      <c r="CJ23">
        <v>0.52380000000000004</v>
      </c>
      <c r="CK23">
        <v>0.50449999999999995</v>
      </c>
      <c r="CL23">
        <v>0.48449999999999999</v>
      </c>
      <c r="CM23">
        <v>0.46379999999999999</v>
      </c>
      <c r="CN23">
        <v>0.4425</v>
      </c>
      <c r="CO23">
        <v>0.4204</v>
      </c>
      <c r="CP23">
        <v>0.3977</v>
      </c>
      <c r="CQ23">
        <v>0.37430000000000002</v>
      </c>
      <c r="CR23">
        <v>0.35020000000000001</v>
      </c>
      <c r="CS23">
        <v>0.32550000000000001</v>
      </c>
      <c r="CT23">
        <v>0.3</v>
      </c>
      <c r="CU23">
        <v>0.27389999999999998</v>
      </c>
      <c r="CV23">
        <v>0.24709999999999999</v>
      </c>
      <c r="CW23">
        <v>0.21959999999999999</v>
      </c>
      <c r="CX23">
        <v>0.19139999999999999</v>
      </c>
    </row>
    <row r="24" spans="1:102" x14ac:dyDescent="0.15">
      <c r="A24" t="s">
        <v>21</v>
      </c>
      <c r="B24" s="10" t="s">
        <v>65</v>
      </c>
      <c r="C24">
        <v>1</v>
      </c>
      <c r="D24">
        <f>10*mile</f>
        <v>16.093440000000001</v>
      </c>
      <c r="E24">
        <v>2640</v>
      </c>
      <c r="F24" s="11">
        <f t="shared" si="0"/>
        <v>3.0555555555555624E-2</v>
      </c>
      <c r="G24">
        <v>0.60560000000000003</v>
      </c>
      <c r="H24">
        <v>0.65959999999999996</v>
      </c>
      <c r="I24">
        <v>0.70960000000000001</v>
      </c>
      <c r="J24">
        <v>0.75560000000000005</v>
      </c>
      <c r="K24">
        <v>0.79759999999999998</v>
      </c>
      <c r="L24">
        <v>0.83560000000000001</v>
      </c>
      <c r="M24">
        <v>0.86960000000000004</v>
      </c>
      <c r="N24">
        <v>0.89959999999999996</v>
      </c>
      <c r="O24">
        <v>0.92559999999999998</v>
      </c>
      <c r="P24">
        <v>0.9476</v>
      </c>
      <c r="Q24">
        <v>0.96560000000000001</v>
      </c>
      <c r="R24">
        <v>0.97960000000000003</v>
      </c>
      <c r="S24">
        <v>0.99160000000000004</v>
      </c>
      <c r="T24">
        <v>0.99929999999999997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E24">
        <v>1</v>
      </c>
      <c r="AF24">
        <v>1</v>
      </c>
      <c r="AG24">
        <v>1</v>
      </c>
      <c r="AH24">
        <v>0.99950000000000006</v>
      </c>
      <c r="AI24">
        <v>0.99819999999999998</v>
      </c>
      <c r="AJ24">
        <v>0.99629999999999996</v>
      </c>
      <c r="AK24">
        <v>0.99360000000000004</v>
      </c>
      <c r="AL24">
        <v>0.99019999999999997</v>
      </c>
      <c r="AM24">
        <v>0.98609999999999998</v>
      </c>
      <c r="AN24">
        <v>0.98129999999999995</v>
      </c>
      <c r="AO24">
        <v>0.9758</v>
      </c>
      <c r="AP24">
        <v>0.96950000000000003</v>
      </c>
      <c r="AQ24">
        <v>0.96250000000000002</v>
      </c>
      <c r="AR24">
        <v>0.95489999999999997</v>
      </c>
      <c r="AS24">
        <v>0.94720000000000004</v>
      </c>
      <c r="AT24">
        <v>0.93959999999999999</v>
      </c>
      <c r="AU24">
        <v>0.93189999999999995</v>
      </c>
      <c r="AV24">
        <v>0.92420000000000002</v>
      </c>
      <c r="AW24">
        <v>0.91659999999999997</v>
      </c>
      <c r="AX24">
        <v>0.90890000000000004</v>
      </c>
      <c r="AY24">
        <v>0.9012</v>
      </c>
      <c r="AZ24">
        <v>0.89349999999999996</v>
      </c>
      <c r="BA24">
        <v>0.88590000000000002</v>
      </c>
      <c r="BB24">
        <v>0.87819999999999998</v>
      </c>
      <c r="BC24">
        <v>0.87050000000000005</v>
      </c>
      <c r="BD24">
        <v>0.8629</v>
      </c>
      <c r="BE24">
        <v>0.85519999999999996</v>
      </c>
      <c r="BF24">
        <v>0.84750000000000003</v>
      </c>
      <c r="BG24">
        <v>0.83989999999999998</v>
      </c>
      <c r="BH24">
        <v>0.83220000000000005</v>
      </c>
      <c r="BI24">
        <v>0.82450000000000001</v>
      </c>
      <c r="BJ24">
        <v>0.81679999999999997</v>
      </c>
      <c r="BK24">
        <v>0.80920000000000003</v>
      </c>
      <c r="BL24">
        <v>0.80149999999999999</v>
      </c>
      <c r="BM24">
        <v>0.79379999999999995</v>
      </c>
      <c r="BN24">
        <v>0.78620000000000001</v>
      </c>
      <c r="BO24">
        <v>0.77849999999999997</v>
      </c>
      <c r="BP24">
        <v>0.77080000000000004</v>
      </c>
      <c r="BQ24">
        <v>0.7631</v>
      </c>
      <c r="BR24">
        <v>0.75549999999999995</v>
      </c>
      <c r="BS24">
        <v>0.74780000000000002</v>
      </c>
      <c r="BT24">
        <v>0.74009999999999998</v>
      </c>
      <c r="BU24">
        <v>0.73170000000000002</v>
      </c>
      <c r="BV24">
        <v>0.72270000000000001</v>
      </c>
      <c r="BW24">
        <v>0.71299999999999997</v>
      </c>
      <c r="BX24">
        <v>0.7026</v>
      </c>
      <c r="BY24">
        <v>0.6915</v>
      </c>
      <c r="BZ24">
        <v>0.67969999999999997</v>
      </c>
      <c r="CA24">
        <v>0.6673</v>
      </c>
      <c r="CB24">
        <v>0.6542</v>
      </c>
      <c r="CC24">
        <v>0.64029999999999998</v>
      </c>
      <c r="CD24">
        <v>0.62580000000000002</v>
      </c>
      <c r="CE24">
        <v>0.61060000000000003</v>
      </c>
      <c r="CF24">
        <v>0.59470000000000001</v>
      </c>
      <c r="CG24">
        <v>0.57820000000000005</v>
      </c>
      <c r="CH24">
        <v>0.56089999999999995</v>
      </c>
      <c r="CI24">
        <v>0.54300000000000004</v>
      </c>
      <c r="CJ24">
        <v>0.52439999999999998</v>
      </c>
      <c r="CK24">
        <v>0.505</v>
      </c>
      <c r="CL24">
        <v>0.48499999999999999</v>
      </c>
      <c r="CM24">
        <v>0.46439999999999998</v>
      </c>
      <c r="CN24">
        <v>0.443</v>
      </c>
      <c r="CO24">
        <v>0.4209</v>
      </c>
      <c r="CP24">
        <v>0.3982</v>
      </c>
      <c r="CQ24">
        <v>0.37480000000000002</v>
      </c>
      <c r="CR24">
        <v>0.35060000000000002</v>
      </c>
      <c r="CS24">
        <v>0.32579999999999998</v>
      </c>
      <c r="CT24">
        <v>0.3004</v>
      </c>
      <c r="CU24">
        <v>0.2742</v>
      </c>
      <c r="CV24">
        <v>0.24729999999999999</v>
      </c>
      <c r="CW24">
        <v>0.2198</v>
      </c>
      <c r="CX24">
        <v>0.19159999999999999</v>
      </c>
    </row>
    <row r="25" spans="1:102" x14ac:dyDescent="0.15">
      <c r="A25" t="s">
        <v>22</v>
      </c>
      <c r="B25" s="10" t="s">
        <v>66</v>
      </c>
      <c r="C25">
        <v>1</v>
      </c>
      <c r="D25">
        <v>20</v>
      </c>
      <c r="E25">
        <v>3315</v>
      </c>
      <c r="F25" s="11">
        <f t="shared" si="0"/>
        <v>3.8368055555555641E-2</v>
      </c>
      <c r="G25">
        <v>0.60560000000000003</v>
      </c>
      <c r="H25">
        <v>0.65959999999999996</v>
      </c>
      <c r="I25">
        <v>0.70960000000000001</v>
      </c>
      <c r="J25">
        <v>0.75560000000000005</v>
      </c>
      <c r="K25">
        <v>0.79759999999999998</v>
      </c>
      <c r="L25">
        <v>0.83560000000000001</v>
      </c>
      <c r="M25">
        <v>0.86960000000000004</v>
      </c>
      <c r="N25">
        <v>0.89959999999999996</v>
      </c>
      <c r="O25">
        <v>0.92559999999999998</v>
      </c>
      <c r="P25">
        <v>0.9476</v>
      </c>
      <c r="Q25">
        <v>0.96560000000000001</v>
      </c>
      <c r="R25">
        <v>0.97960000000000003</v>
      </c>
      <c r="S25">
        <v>0.99160000000000004</v>
      </c>
      <c r="T25">
        <v>0.99929999999999997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>
        <v>1</v>
      </c>
      <c r="AE25">
        <v>1</v>
      </c>
      <c r="AF25">
        <v>1</v>
      </c>
      <c r="AG25">
        <v>1</v>
      </c>
      <c r="AH25">
        <v>0.99980000000000002</v>
      </c>
      <c r="AI25">
        <v>0.99880000000000002</v>
      </c>
      <c r="AJ25">
        <v>0.99719999999999998</v>
      </c>
      <c r="AK25">
        <v>0.99480000000000002</v>
      </c>
      <c r="AL25">
        <v>0.99160000000000004</v>
      </c>
      <c r="AM25">
        <v>0.98780000000000001</v>
      </c>
      <c r="AN25">
        <v>0.98319999999999996</v>
      </c>
      <c r="AO25">
        <v>0.97789999999999999</v>
      </c>
      <c r="AP25">
        <v>0.97189999999999999</v>
      </c>
      <c r="AQ25">
        <v>0.96509999999999996</v>
      </c>
      <c r="AR25">
        <v>0.9577</v>
      </c>
      <c r="AS25">
        <v>0.94989999999999997</v>
      </c>
      <c r="AT25">
        <v>0.94220000000000004</v>
      </c>
      <c r="AU25">
        <v>0.93440000000000001</v>
      </c>
      <c r="AV25">
        <v>0.92659999999999998</v>
      </c>
      <c r="AW25">
        <v>0.91890000000000005</v>
      </c>
      <c r="AX25">
        <v>0.91110000000000002</v>
      </c>
      <c r="AY25">
        <v>0.90339999999999998</v>
      </c>
      <c r="AZ25">
        <v>0.89559999999999995</v>
      </c>
      <c r="BA25">
        <v>0.88780000000000003</v>
      </c>
      <c r="BB25">
        <v>0.88009999999999999</v>
      </c>
      <c r="BC25">
        <v>0.87229999999999996</v>
      </c>
      <c r="BD25">
        <v>0.86460000000000004</v>
      </c>
      <c r="BE25">
        <v>0.85680000000000001</v>
      </c>
      <c r="BF25">
        <v>0.84899999999999998</v>
      </c>
      <c r="BG25">
        <v>0.84130000000000005</v>
      </c>
      <c r="BH25">
        <v>0.83350000000000002</v>
      </c>
      <c r="BI25">
        <v>0.82579999999999998</v>
      </c>
      <c r="BJ25">
        <v>0.81799999999999995</v>
      </c>
      <c r="BK25">
        <v>0.81030000000000002</v>
      </c>
      <c r="BL25">
        <v>0.80249999999999999</v>
      </c>
      <c r="BM25">
        <v>0.79469999999999996</v>
      </c>
      <c r="BN25">
        <v>0.78700000000000003</v>
      </c>
      <c r="BO25">
        <v>0.7792</v>
      </c>
      <c r="BP25">
        <v>0.77149999999999996</v>
      </c>
      <c r="BQ25">
        <v>0.76370000000000005</v>
      </c>
      <c r="BR25">
        <v>0.75590000000000002</v>
      </c>
      <c r="BS25">
        <v>0.74819999999999998</v>
      </c>
      <c r="BT25">
        <v>0.74039999999999995</v>
      </c>
      <c r="BU25">
        <v>0.73219999999999996</v>
      </c>
      <c r="BV25">
        <v>0.72340000000000004</v>
      </c>
      <c r="BW25">
        <v>0.71379999999999999</v>
      </c>
      <c r="BX25">
        <v>0.70350000000000001</v>
      </c>
      <c r="BY25">
        <v>0.69259999999999999</v>
      </c>
      <c r="BZ25">
        <v>0.68089999999999995</v>
      </c>
      <c r="CA25">
        <v>0.66859999999999997</v>
      </c>
      <c r="CB25">
        <v>0.65549999999999997</v>
      </c>
      <c r="CC25">
        <v>0.64180000000000004</v>
      </c>
      <c r="CD25">
        <v>0.62729999999999997</v>
      </c>
      <c r="CE25">
        <v>0.61219999999999997</v>
      </c>
      <c r="CF25">
        <v>0.59630000000000005</v>
      </c>
      <c r="CG25">
        <v>0.57979999999999998</v>
      </c>
      <c r="CH25">
        <v>0.5625</v>
      </c>
      <c r="CI25">
        <v>0.54459999999999997</v>
      </c>
      <c r="CJ25">
        <v>0.52590000000000003</v>
      </c>
      <c r="CK25">
        <v>0.50660000000000005</v>
      </c>
      <c r="CL25">
        <v>0.48659999999999998</v>
      </c>
      <c r="CM25">
        <v>0.46579999999999999</v>
      </c>
      <c r="CN25">
        <v>0.44440000000000002</v>
      </c>
      <c r="CO25">
        <v>0.42230000000000001</v>
      </c>
      <c r="CP25">
        <v>0.39939999999999998</v>
      </c>
      <c r="CQ25">
        <v>0.37590000000000001</v>
      </c>
      <c r="CR25">
        <v>0.35170000000000001</v>
      </c>
      <c r="CS25">
        <v>0.32669999999999999</v>
      </c>
      <c r="CT25">
        <v>0.30109999999999998</v>
      </c>
      <c r="CU25">
        <v>0.27479999999999999</v>
      </c>
      <c r="CV25">
        <v>0.24779999999999999</v>
      </c>
      <c r="CW25">
        <v>0.22009999999999999</v>
      </c>
      <c r="CX25">
        <v>0.19170000000000001</v>
      </c>
    </row>
    <row r="26" spans="1:102" x14ac:dyDescent="0.15">
      <c r="A26" t="s">
        <v>79</v>
      </c>
      <c r="B26" s="10" t="s">
        <v>48</v>
      </c>
      <c r="C26">
        <v>1</v>
      </c>
      <c r="D26">
        <v>21.0975</v>
      </c>
      <c r="E26">
        <v>3503</v>
      </c>
      <c r="F26" s="11">
        <f t="shared" si="0"/>
        <v>4.0543981481481577E-2</v>
      </c>
      <c r="G26">
        <v>0.60560000000000003</v>
      </c>
      <c r="H26">
        <v>0.65959999999999996</v>
      </c>
      <c r="I26">
        <v>0.70960000000000001</v>
      </c>
      <c r="J26">
        <v>0.75560000000000005</v>
      </c>
      <c r="K26">
        <v>0.79759999999999998</v>
      </c>
      <c r="L26">
        <v>0.83560000000000001</v>
      </c>
      <c r="M26">
        <v>0.86960000000000004</v>
      </c>
      <c r="N26">
        <v>0.89959999999999996</v>
      </c>
      <c r="O26">
        <v>0.92559999999999998</v>
      </c>
      <c r="P26">
        <v>0.9476</v>
      </c>
      <c r="Q26">
        <v>0.96560000000000001</v>
      </c>
      <c r="R26">
        <v>0.97960000000000003</v>
      </c>
      <c r="S26">
        <v>0.99160000000000004</v>
      </c>
      <c r="T26">
        <v>0.99929999999999997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F26">
        <v>1</v>
      </c>
      <c r="AG26">
        <v>1</v>
      </c>
      <c r="AH26">
        <v>0.99980000000000002</v>
      </c>
      <c r="AI26">
        <v>0.99890000000000001</v>
      </c>
      <c r="AJ26">
        <v>0.99729999999999996</v>
      </c>
      <c r="AK26">
        <v>0.995</v>
      </c>
      <c r="AL26">
        <v>0.99199999999999999</v>
      </c>
      <c r="AM26">
        <v>0.98819999999999997</v>
      </c>
      <c r="AN26">
        <v>0.98370000000000002</v>
      </c>
      <c r="AO26">
        <v>0.97840000000000005</v>
      </c>
      <c r="AP26">
        <v>0.97250000000000003</v>
      </c>
      <c r="AQ26">
        <v>0.96579999999999999</v>
      </c>
      <c r="AR26">
        <v>0.95840000000000003</v>
      </c>
      <c r="AS26">
        <v>0.9506</v>
      </c>
      <c r="AT26">
        <v>0.94279999999999997</v>
      </c>
      <c r="AU26">
        <v>0.93500000000000005</v>
      </c>
      <c r="AV26">
        <v>0.92730000000000001</v>
      </c>
      <c r="AW26">
        <v>0.91949999999999998</v>
      </c>
      <c r="AX26">
        <v>0.91169999999999995</v>
      </c>
      <c r="AY26">
        <v>0.90390000000000004</v>
      </c>
      <c r="AZ26">
        <v>0.89610000000000001</v>
      </c>
      <c r="BA26">
        <v>0.88839999999999997</v>
      </c>
      <c r="BB26">
        <v>0.88060000000000005</v>
      </c>
      <c r="BC26">
        <v>0.87280000000000002</v>
      </c>
      <c r="BD26">
        <v>0.86499999999999999</v>
      </c>
      <c r="BE26">
        <v>0.85719999999999996</v>
      </c>
      <c r="BF26">
        <v>0.84950000000000003</v>
      </c>
      <c r="BG26">
        <v>0.8417</v>
      </c>
      <c r="BH26">
        <v>0.83389999999999997</v>
      </c>
      <c r="BI26">
        <v>0.82609999999999995</v>
      </c>
      <c r="BJ26">
        <v>0.81830000000000003</v>
      </c>
      <c r="BK26">
        <v>0.81059999999999999</v>
      </c>
      <c r="BL26">
        <v>0.80279999999999996</v>
      </c>
      <c r="BM26">
        <v>0.79500000000000004</v>
      </c>
      <c r="BN26">
        <v>0.78720000000000001</v>
      </c>
      <c r="BO26">
        <v>0.77939999999999998</v>
      </c>
      <c r="BP26">
        <v>0.77170000000000005</v>
      </c>
      <c r="BQ26">
        <v>0.76390000000000002</v>
      </c>
      <c r="BR26">
        <v>0.75609999999999999</v>
      </c>
      <c r="BS26">
        <v>0.74829999999999997</v>
      </c>
      <c r="BT26">
        <v>0.74050000000000005</v>
      </c>
      <c r="BU26">
        <v>0.73240000000000005</v>
      </c>
      <c r="BV26">
        <v>0.72360000000000002</v>
      </c>
      <c r="BW26">
        <v>0.71399999999999997</v>
      </c>
      <c r="BX26">
        <v>0.70379999999999998</v>
      </c>
      <c r="BY26">
        <v>0.69289999999999996</v>
      </c>
      <c r="BZ26">
        <v>0.68130000000000002</v>
      </c>
      <c r="CA26">
        <v>0.66890000000000005</v>
      </c>
      <c r="CB26">
        <v>0.65590000000000004</v>
      </c>
      <c r="CC26">
        <v>0.64219999999999999</v>
      </c>
      <c r="CD26">
        <v>0.62770000000000004</v>
      </c>
      <c r="CE26">
        <v>0.61260000000000003</v>
      </c>
      <c r="CF26">
        <v>0.5968</v>
      </c>
      <c r="CG26">
        <v>0.58020000000000005</v>
      </c>
      <c r="CH26">
        <v>0.56299999999999994</v>
      </c>
      <c r="CI26">
        <v>0.54510000000000003</v>
      </c>
      <c r="CJ26">
        <v>0.52649999999999997</v>
      </c>
      <c r="CK26">
        <v>0.5071</v>
      </c>
      <c r="CL26">
        <v>0.48709999999999998</v>
      </c>
      <c r="CM26">
        <v>0.46639999999999998</v>
      </c>
      <c r="CN26">
        <v>0.44490000000000002</v>
      </c>
      <c r="CO26">
        <v>0.42280000000000001</v>
      </c>
      <c r="CP26">
        <v>0.4</v>
      </c>
      <c r="CQ26">
        <v>0.37640000000000001</v>
      </c>
      <c r="CR26">
        <v>0.35220000000000001</v>
      </c>
      <c r="CS26">
        <v>0.32729999999999998</v>
      </c>
      <c r="CT26">
        <v>0.30170000000000002</v>
      </c>
      <c r="CU26">
        <v>0.27529999999999999</v>
      </c>
      <c r="CV26">
        <v>0.24829999999999999</v>
      </c>
      <c r="CW26">
        <v>0.22059999999999999</v>
      </c>
      <c r="CX26">
        <v>0.19209999999999999</v>
      </c>
    </row>
    <row r="27" spans="1:102" x14ac:dyDescent="0.15">
      <c r="A27" t="s">
        <v>1739</v>
      </c>
      <c r="B27" s="10" t="s">
        <v>1740</v>
      </c>
      <c r="C27">
        <v>1</v>
      </c>
      <c r="D27">
        <v>23</v>
      </c>
      <c r="E27">
        <f>E26+($D27-$D26)*((E28-E26)/(($D28-$D26)))</f>
        <v>3845.2306213965408</v>
      </c>
      <c r="F27" s="11">
        <f t="shared" si="0"/>
        <v>4.4504984043941549E-2</v>
      </c>
      <c r="G27">
        <f t="shared" ref="G27:BQ27" si="4">G26+($D27-$D26)*((G28-G26)/(($D28-$D26)))</f>
        <v>0.60560000000000003</v>
      </c>
      <c r="H27">
        <f t="shared" si="4"/>
        <v>0.65959999999999996</v>
      </c>
      <c r="I27">
        <f t="shared" si="4"/>
        <v>0.70960000000000001</v>
      </c>
      <c r="J27">
        <f t="shared" si="4"/>
        <v>0.75560000000000005</v>
      </c>
      <c r="K27">
        <f t="shared" si="4"/>
        <v>0.79759999999999998</v>
      </c>
      <c r="L27">
        <f t="shared" si="4"/>
        <v>0.83560000000000001</v>
      </c>
      <c r="M27">
        <f t="shared" si="4"/>
        <v>0.86960000000000004</v>
      </c>
      <c r="N27">
        <f t="shared" si="4"/>
        <v>0.89959999999999996</v>
      </c>
      <c r="O27">
        <f t="shared" si="4"/>
        <v>0.92559999999999998</v>
      </c>
      <c r="P27">
        <f t="shared" si="4"/>
        <v>0.9476</v>
      </c>
      <c r="Q27">
        <f t="shared" si="4"/>
        <v>0.96560000000000001</v>
      </c>
      <c r="R27">
        <f t="shared" si="4"/>
        <v>0.97960000000000003</v>
      </c>
      <c r="S27">
        <f t="shared" si="4"/>
        <v>0.99160000000000004</v>
      </c>
      <c r="T27">
        <f t="shared" si="4"/>
        <v>0.99929999999999997</v>
      </c>
      <c r="U27">
        <f t="shared" si="4"/>
        <v>1</v>
      </c>
      <c r="V27">
        <f t="shared" si="4"/>
        <v>1</v>
      </c>
      <c r="W27">
        <f t="shared" si="4"/>
        <v>1</v>
      </c>
      <c r="X27">
        <f t="shared" si="4"/>
        <v>1</v>
      </c>
      <c r="Y27">
        <f t="shared" si="4"/>
        <v>1</v>
      </c>
      <c r="Z27">
        <f t="shared" si="4"/>
        <v>1</v>
      </c>
      <c r="AA27">
        <f t="shared" si="4"/>
        <v>1</v>
      </c>
      <c r="AB27">
        <f t="shared" si="4"/>
        <v>1</v>
      </c>
      <c r="AC27">
        <f t="shared" si="4"/>
        <v>1</v>
      </c>
      <c r="AD27">
        <f t="shared" si="4"/>
        <v>1</v>
      </c>
      <c r="AE27">
        <f t="shared" si="4"/>
        <v>1</v>
      </c>
      <c r="AF27">
        <f t="shared" si="4"/>
        <v>1</v>
      </c>
      <c r="AG27">
        <f t="shared" si="4"/>
        <v>1</v>
      </c>
      <c r="AH27">
        <f t="shared" si="4"/>
        <v>0.99980000000000002</v>
      </c>
      <c r="AI27">
        <f t="shared" si="4"/>
        <v>0.99890000000000001</v>
      </c>
      <c r="AJ27">
        <f t="shared" si="4"/>
        <v>0.99729999999999996</v>
      </c>
      <c r="AK27">
        <f t="shared" si="4"/>
        <v>0.995</v>
      </c>
      <c r="AL27">
        <f t="shared" si="4"/>
        <v>0.99199999999999999</v>
      </c>
      <c r="AM27">
        <f t="shared" si="4"/>
        <v>0.98819999999999997</v>
      </c>
      <c r="AN27">
        <f t="shared" si="4"/>
        <v>0.98370000000000002</v>
      </c>
      <c r="AO27">
        <f t="shared" si="4"/>
        <v>0.97840000000000005</v>
      </c>
      <c r="AP27">
        <f t="shared" si="4"/>
        <v>0.97250000000000003</v>
      </c>
      <c r="AQ27">
        <f t="shared" si="4"/>
        <v>0.96579999999999999</v>
      </c>
      <c r="AR27">
        <f t="shared" si="4"/>
        <v>0.95840000000000003</v>
      </c>
      <c r="AS27">
        <f t="shared" si="4"/>
        <v>0.9506</v>
      </c>
      <c r="AT27">
        <f t="shared" si="4"/>
        <v>0.94279999999999997</v>
      </c>
      <c r="AU27">
        <f t="shared" si="4"/>
        <v>0.93500000000000005</v>
      </c>
      <c r="AV27">
        <f t="shared" si="4"/>
        <v>0.92730000000000001</v>
      </c>
      <c r="AW27">
        <f t="shared" si="4"/>
        <v>0.91949999999999998</v>
      </c>
      <c r="AX27">
        <f t="shared" si="4"/>
        <v>0.91169999999999995</v>
      </c>
      <c r="AY27">
        <f t="shared" si="4"/>
        <v>0.90390000000000004</v>
      </c>
      <c r="AZ27">
        <f t="shared" si="4"/>
        <v>0.89610000000000001</v>
      </c>
      <c r="BA27">
        <f t="shared" si="4"/>
        <v>0.88839999999999997</v>
      </c>
      <c r="BB27">
        <f t="shared" si="4"/>
        <v>0.88060000000000005</v>
      </c>
      <c r="BC27">
        <f t="shared" si="4"/>
        <v>0.87280000000000002</v>
      </c>
      <c r="BD27">
        <f t="shared" si="4"/>
        <v>0.86499999999999999</v>
      </c>
      <c r="BE27">
        <f t="shared" si="4"/>
        <v>0.85719999999999996</v>
      </c>
      <c r="BF27">
        <f t="shared" si="4"/>
        <v>0.84950000000000003</v>
      </c>
      <c r="BG27">
        <f t="shared" si="4"/>
        <v>0.8417</v>
      </c>
      <c r="BH27">
        <f t="shared" si="4"/>
        <v>0.83389999999999997</v>
      </c>
      <c r="BI27">
        <f t="shared" si="4"/>
        <v>0.82609999999999995</v>
      </c>
      <c r="BJ27">
        <f t="shared" si="4"/>
        <v>0.81830000000000003</v>
      </c>
      <c r="BK27">
        <f t="shared" si="4"/>
        <v>0.81059999999999999</v>
      </c>
      <c r="BL27">
        <f t="shared" si="4"/>
        <v>0.80279999999999996</v>
      </c>
      <c r="BM27">
        <f t="shared" si="4"/>
        <v>0.79500000000000004</v>
      </c>
      <c r="BN27">
        <f t="shared" si="4"/>
        <v>0.78720000000000001</v>
      </c>
      <c r="BO27">
        <f t="shared" si="4"/>
        <v>0.77939999999999998</v>
      </c>
      <c r="BP27">
        <f t="shared" si="4"/>
        <v>0.77170000000000005</v>
      </c>
      <c r="BQ27">
        <f t="shared" si="4"/>
        <v>0.76390000000000002</v>
      </c>
      <c r="BR27">
        <f t="shared" ref="BR27:CX27" si="5">BR26+($D27-$D26)*((BR28-BR26)/(($D28-$D26)))</f>
        <v>0.75609999999999999</v>
      </c>
      <c r="BS27">
        <f t="shared" si="5"/>
        <v>0.74829999999999997</v>
      </c>
      <c r="BT27">
        <f t="shared" si="5"/>
        <v>0.74050000000000005</v>
      </c>
      <c r="BU27">
        <f t="shared" si="5"/>
        <v>0.73240000000000005</v>
      </c>
      <c r="BV27">
        <f t="shared" si="5"/>
        <v>0.72360000000000002</v>
      </c>
      <c r="BW27">
        <f t="shared" si="5"/>
        <v>0.71399999999999997</v>
      </c>
      <c r="BX27">
        <f t="shared" si="5"/>
        <v>0.70379999999999998</v>
      </c>
      <c r="BY27">
        <f t="shared" si="5"/>
        <v>0.69289999999999996</v>
      </c>
      <c r="BZ27">
        <f t="shared" si="5"/>
        <v>0.68130000000000002</v>
      </c>
      <c r="CA27">
        <f t="shared" si="5"/>
        <v>0.66890000000000005</v>
      </c>
      <c r="CB27">
        <f t="shared" si="5"/>
        <v>0.65590000000000004</v>
      </c>
      <c r="CC27">
        <f t="shared" si="5"/>
        <v>0.64219999999999999</v>
      </c>
      <c r="CD27">
        <f t="shared" si="5"/>
        <v>0.62770000000000004</v>
      </c>
      <c r="CE27">
        <f t="shared" si="5"/>
        <v>0.61260000000000003</v>
      </c>
      <c r="CF27">
        <f t="shared" si="5"/>
        <v>0.5968</v>
      </c>
      <c r="CG27">
        <f t="shared" si="5"/>
        <v>0.58020000000000005</v>
      </c>
      <c r="CH27">
        <f t="shared" si="5"/>
        <v>0.56299999999999994</v>
      </c>
      <c r="CI27">
        <f t="shared" si="5"/>
        <v>0.54510000000000003</v>
      </c>
      <c r="CJ27">
        <f t="shared" si="5"/>
        <v>0.52649999999999997</v>
      </c>
      <c r="CK27">
        <f t="shared" si="5"/>
        <v>0.5071</v>
      </c>
      <c r="CL27">
        <f t="shared" si="5"/>
        <v>0.48709999999999998</v>
      </c>
      <c r="CM27">
        <f t="shared" si="5"/>
        <v>0.46639999999999998</v>
      </c>
      <c r="CN27">
        <f t="shared" si="5"/>
        <v>0.44490000000000002</v>
      </c>
      <c r="CO27">
        <f t="shared" si="5"/>
        <v>0.42280000000000001</v>
      </c>
      <c r="CP27">
        <f t="shared" si="5"/>
        <v>0.4</v>
      </c>
      <c r="CQ27">
        <f t="shared" si="5"/>
        <v>0.37640000000000001</v>
      </c>
      <c r="CR27">
        <f t="shared" si="5"/>
        <v>0.35220000000000001</v>
      </c>
      <c r="CS27">
        <f t="shared" si="5"/>
        <v>0.32729999999999998</v>
      </c>
      <c r="CT27">
        <f t="shared" si="5"/>
        <v>0.30170000000000002</v>
      </c>
      <c r="CU27">
        <f t="shared" si="5"/>
        <v>0.27529999999999999</v>
      </c>
      <c r="CV27">
        <f t="shared" si="5"/>
        <v>0.24829999999999999</v>
      </c>
      <c r="CW27">
        <f t="shared" si="5"/>
        <v>0.22059999999999999</v>
      </c>
      <c r="CX27">
        <f t="shared" si="5"/>
        <v>0.19209999999999999</v>
      </c>
    </row>
    <row r="28" spans="1:102" x14ac:dyDescent="0.15">
      <c r="A28" t="s">
        <v>23</v>
      </c>
      <c r="B28" s="10" t="s">
        <v>67</v>
      </c>
      <c r="C28">
        <v>1</v>
      </c>
      <c r="D28">
        <v>25</v>
      </c>
      <c r="E28">
        <v>4205</v>
      </c>
      <c r="F28" s="11">
        <f t="shared" si="0"/>
        <v>4.8668981481481591E-2</v>
      </c>
      <c r="G28">
        <v>0.60560000000000003</v>
      </c>
      <c r="H28">
        <v>0.65959999999999996</v>
      </c>
      <c r="I28">
        <v>0.70960000000000001</v>
      </c>
      <c r="J28">
        <v>0.75560000000000005</v>
      </c>
      <c r="K28">
        <v>0.79759999999999998</v>
      </c>
      <c r="L28">
        <v>0.83560000000000001</v>
      </c>
      <c r="M28">
        <v>0.86960000000000004</v>
      </c>
      <c r="N28">
        <v>0.89959999999999996</v>
      </c>
      <c r="O28">
        <v>0.92559999999999998</v>
      </c>
      <c r="P28">
        <v>0.9476</v>
      </c>
      <c r="Q28">
        <v>0.96560000000000001</v>
      </c>
      <c r="R28">
        <v>0.97960000000000003</v>
      </c>
      <c r="S28">
        <v>0.99160000000000004</v>
      </c>
      <c r="T28">
        <v>0.99929999999999997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>
        <v>1</v>
      </c>
      <c r="AE28">
        <v>1</v>
      </c>
      <c r="AF28">
        <v>1</v>
      </c>
      <c r="AG28">
        <v>1</v>
      </c>
      <c r="AH28">
        <v>0.99980000000000002</v>
      </c>
      <c r="AI28">
        <v>0.99890000000000001</v>
      </c>
      <c r="AJ28">
        <v>0.99729999999999996</v>
      </c>
      <c r="AK28">
        <v>0.995</v>
      </c>
      <c r="AL28">
        <v>0.99199999999999999</v>
      </c>
      <c r="AM28">
        <v>0.98819999999999997</v>
      </c>
      <c r="AN28">
        <v>0.98370000000000002</v>
      </c>
      <c r="AO28">
        <v>0.97840000000000005</v>
      </c>
      <c r="AP28">
        <v>0.97250000000000003</v>
      </c>
      <c r="AQ28">
        <v>0.96579999999999999</v>
      </c>
      <c r="AR28">
        <v>0.95840000000000003</v>
      </c>
      <c r="AS28">
        <v>0.9506</v>
      </c>
      <c r="AT28">
        <v>0.94279999999999997</v>
      </c>
      <c r="AU28">
        <v>0.93500000000000005</v>
      </c>
      <c r="AV28">
        <v>0.92730000000000001</v>
      </c>
      <c r="AW28">
        <v>0.91949999999999998</v>
      </c>
      <c r="AX28">
        <v>0.91169999999999995</v>
      </c>
      <c r="AY28">
        <v>0.90390000000000004</v>
      </c>
      <c r="AZ28">
        <v>0.89610000000000001</v>
      </c>
      <c r="BA28">
        <v>0.88839999999999997</v>
      </c>
      <c r="BB28">
        <v>0.88060000000000005</v>
      </c>
      <c r="BC28">
        <v>0.87280000000000002</v>
      </c>
      <c r="BD28">
        <v>0.86499999999999999</v>
      </c>
      <c r="BE28">
        <v>0.85719999999999996</v>
      </c>
      <c r="BF28">
        <v>0.84950000000000003</v>
      </c>
      <c r="BG28">
        <v>0.8417</v>
      </c>
      <c r="BH28">
        <v>0.83389999999999997</v>
      </c>
      <c r="BI28">
        <v>0.82609999999999995</v>
      </c>
      <c r="BJ28">
        <v>0.81830000000000003</v>
      </c>
      <c r="BK28">
        <v>0.81059999999999999</v>
      </c>
      <c r="BL28">
        <v>0.80279999999999996</v>
      </c>
      <c r="BM28">
        <v>0.79500000000000004</v>
      </c>
      <c r="BN28">
        <v>0.78720000000000001</v>
      </c>
      <c r="BO28">
        <v>0.77939999999999998</v>
      </c>
      <c r="BP28">
        <v>0.77170000000000005</v>
      </c>
      <c r="BQ28">
        <v>0.76390000000000002</v>
      </c>
      <c r="BR28">
        <v>0.75609999999999999</v>
      </c>
      <c r="BS28">
        <v>0.74829999999999997</v>
      </c>
      <c r="BT28">
        <v>0.74050000000000005</v>
      </c>
      <c r="BU28">
        <v>0.73240000000000005</v>
      </c>
      <c r="BV28">
        <v>0.72360000000000002</v>
      </c>
      <c r="BW28">
        <v>0.71399999999999997</v>
      </c>
      <c r="BX28">
        <v>0.70379999999999998</v>
      </c>
      <c r="BY28">
        <v>0.69289999999999996</v>
      </c>
      <c r="BZ28">
        <v>0.68130000000000002</v>
      </c>
      <c r="CA28">
        <v>0.66890000000000005</v>
      </c>
      <c r="CB28">
        <v>0.65590000000000004</v>
      </c>
      <c r="CC28">
        <v>0.64219999999999999</v>
      </c>
      <c r="CD28">
        <v>0.62770000000000004</v>
      </c>
      <c r="CE28">
        <v>0.61260000000000003</v>
      </c>
      <c r="CF28">
        <v>0.5968</v>
      </c>
      <c r="CG28">
        <v>0.58020000000000005</v>
      </c>
      <c r="CH28">
        <v>0.56299999999999994</v>
      </c>
      <c r="CI28">
        <v>0.54510000000000003</v>
      </c>
      <c r="CJ28">
        <v>0.52649999999999997</v>
      </c>
      <c r="CK28">
        <v>0.5071</v>
      </c>
      <c r="CL28">
        <v>0.48709999999999998</v>
      </c>
      <c r="CM28">
        <v>0.46639999999999998</v>
      </c>
      <c r="CN28">
        <v>0.44490000000000002</v>
      </c>
      <c r="CO28">
        <v>0.42280000000000001</v>
      </c>
      <c r="CP28">
        <v>0.4</v>
      </c>
      <c r="CQ28">
        <v>0.37640000000000001</v>
      </c>
      <c r="CR28">
        <v>0.35220000000000001</v>
      </c>
      <c r="CS28">
        <v>0.32729999999999998</v>
      </c>
      <c r="CT28">
        <v>0.30170000000000002</v>
      </c>
      <c r="CU28">
        <v>0.27529999999999999</v>
      </c>
      <c r="CV28">
        <v>0.24829999999999999</v>
      </c>
      <c r="CW28">
        <v>0.22059999999999999</v>
      </c>
      <c r="CX28">
        <v>0.19209999999999999</v>
      </c>
    </row>
    <row r="29" spans="1:102" x14ac:dyDescent="0.15">
      <c r="A29" t="s">
        <v>24</v>
      </c>
      <c r="B29" s="10" t="s">
        <v>68</v>
      </c>
      <c r="C29">
        <v>1</v>
      </c>
      <c r="D29">
        <v>30</v>
      </c>
      <c r="E29">
        <v>5110</v>
      </c>
      <c r="F29" s="11">
        <f t="shared" si="0"/>
        <v>5.9143518518518651E-2</v>
      </c>
      <c r="G29">
        <v>0.60560000000000003</v>
      </c>
      <c r="H29">
        <v>0.65959999999999996</v>
      </c>
      <c r="I29">
        <v>0.70960000000000001</v>
      </c>
      <c r="J29">
        <v>0.75560000000000005</v>
      </c>
      <c r="K29">
        <v>0.79759999999999998</v>
      </c>
      <c r="L29">
        <v>0.83560000000000001</v>
      </c>
      <c r="M29">
        <v>0.86960000000000004</v>
      </c>
      <c r="N29">
        <v>0.89959999999999996</v>
      </c>
      <c r="O29">
        <v>0.92559999999999998</v>
      </c>
      <c r="P29">
        <v>0.9476</v>
      </c>
      <c r="Q29">
        <v>0.96560000000000001</v>
      </c>
      <c r="R29">
        <v>0.97960000000000003</v>
      </c>
      <c r="S29">
        <v>0.99160000000000004</v>
      </c>
      <c r="T29">
        <v>0.99929999999999997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>
        <v>1</v>
      </c>
      <c r="AF29">
        <v>1</v>
      </c>
      <c r="AG29">
        <v>1</v>
      </c>
      <c r="AH29">
        <v>0.99980000000000002</v>
      </c>
      <c r="AI29">
        <v>0.99890000000000001</v>
      </c>
      <c r="AJ29">
        <v>0.99729999999999996</v>
      </c>
      <c r="AK29">
        <v>0.995</v>
      </c>
      <c r="AL29">
        <v>0.99199999999999999</v>
      </c>
      <c r="AM29">
        <v>0.98819999999999997</v>
      </c>
      <c r="AN29">
        <v>0.98370000000000002</v>
      </c>
      <c r="AO29">
        <v>0.97840000000000005</v>
      </c>
      <c r="AP29">
        <v>0.97250000000000003</v>
      </c>
      <c r="AQ29">
        <v>0.96579999999999999</v>
      </c>
      <c r="AR29">
        <v>0.95840000000000003</v>
      </c>
      <c r="AS29">
        <v>0.9506</v>
      </c>
      <c r="AT29">
        <v>0.94279999999999997</v>
      </c>
      <c r="AU29">
        <v>0.93500000000000005</v>
      </c>
      <c r="AV29">
        <v>0.92730000000000001</v>
      </c>
      <c r="AW29">
        <v>0.91949999999999998</v>
      </c>
      <c r="AX29">
        <v>0.91169999999999995</v>
      </c>
      <c r="AY29">
        <v>0.90390000000000004</v>
      </c>
      <c r="AZ29">
        <v>0.89610000000000001</v>
      </c>
      <c r="BA29">
        <v>0.88839999999999997</v>
      </c>
      <c r="BB29">
        <v>0.88060000000000005</v>
      </c>
      <c r="BC29">
        <v>0.87280000000000002</v>
      </c>
      <c r="BD29">
        <v>0.86499999999999999</v>
      </c>
      <c r="BE29">
        <v>0.85719999999999996</v>
      </c>
      <c r="BF29">
        <v>0.84950000000000003</v>
      </c>
      <c r="BG29">
        <v>0.8417</v>
      </c>
      <c r="BH29">
        <v>0.83389999999999997</v>
      </c>
      <c r="BI29">
        <v>0.82609999999999995</v>
      </c>
      <c r="BJ29">
        <v>0.81830000000000003</v>
      </c>
      <c r="BK29">
        <v>0.81059999999999999</v>
      </c>
      <c r="BL29">
        <v>0.80279999999999996</v>
      </c>
      <c r="BM29">
        <v>0.79500000000000004</v>
      </c>
      <c r="BN29">
        <v>0.78720000000000001</v>
      </c>
      <c r="BO29">
        <v>0.77939999999999998</v>
      </c>
      <c r="BP29">
        <v>0.77170000000000005</v>
      </c>
      <c r="BQ29">
        <v>0.76390000000000002</v>
      </c>
      <c r="BR29">
        <v>0.75609999999999999</v>
      </c>
      <c r="BS29">
        <v>0.74829999999999997</v>
      </c>
      <c r="BT29">
        <v>0.74050000000000005</v>
      </c>
      <c r="BU29">
        <v>0.73240000000000005</v>
      </c>
      <c r="BV29">
        <v>0.72360000000000002</v>
      </c>
      <c r="BW29">
        <v>0.71399999999999997</v>
      </c>
      <c r="BX29">
        <v>0.70379999999999998</v>
      </c>
      <c r="BY29">
        <v>0.69289999999999996</v>
      </c>
      <c r="BZ29">
        <v>0.68130000000000002</v>
      </c>
      <c r="CA29">
        <v>0.66890000000000005</v>
      </c>
      <c r="CB29">
        <v>0.65590000000000004</v>
      </c>
      <c r="CC29">
        <v>0.64219999999999999</v>
      </c>
      <c r="CD29">
        <v>0.62770000000000004</v>
      </c>
      <c r="CE29">
        <v>0.61260000000000003</v>
      </c>
      <c r="CF29">
        <v>0.5968</v>
      </c>
      <c r="CG29">
        <v>0.58020000000000005</v>
      </c>
      <c r="CH29">
        <v>0.56299999999999994</v>
      </c>
      <c r="CI29">
        <v>0.54510000000000003</v>
      </c>
      <c r="CJ29">
        <v>0.52649999999999997</v>
      </c>
      <c r="CK29">
        <v>0.5071</v>
      </c>
      <c r="CL29">
        <v>0.48709999999999998</v>
      </c>
      <c r="CM29">
        <v>0.46639999999999998</v>
      </c>
      <c r="CN29">
        <v>0.44490000000000002</v>
      </c>
      <c r="CO29">
        <v>0.42280000000000001</v>
      </c>
      <c r="CP29">
        <v>0.4</v>
      </c>
      <c r="CQ29">
        <v>0.37640000000000001</v>
      </c>
      <c r="CR29">
        <v>0.35220000000000001</v>
      </c>
      <c r="CS29">
        <v>0.32729999999999998</v>
      </c>
      <c r="CT29">
        <v>0.30170000000000002</v>
      </c>
      <c r="CU29">
        <v>0.27529999999999999</v>
      </c>
      <c r="CV29">
        <v>0.24829999999999999</v>
      </c>
      <c r="CW29">
        <v>0.22059999999999999</v>
      </c>
      <c r="CX29">
        <v>0.19209999999999999</v>
      </c>
    </row>
    <row r="30" spans="1:102" x14ac:dyDescent="0.15">
      <c r="A30" t="s">
        <v>25</v>
      </c>
      <c r="B30" s="10" t="s">
        <v>69</v>
      </c>
      <c r="C30">
        <v>1</v>
      </c>
      <c r="D30">
        <v>42.195</v>
      </c>
      <c r="E30">
        <v>7377</v>
      </c>
      <c r="F30" s="11">
        <f t="shared" si="0"/>
        <v>8.5381944444444635E-2</v>
      </c>
      <c r="G30">
        <v>0.60560000000000003</v>
      </c>
      <c r="H30">
        <v>0.65959999999999996</v>
      </c>
      <c r="I30">
        <v>0.70960000000000001</v>
      </c>
      <c r="J30">
        <v>0.75560000000000005</v>
      </c>
      <c r="K30">
        <v>0.79759999999999998</v>
      </c>
      <c r="L30">
        <v>0.83560000000000001</v>
      </c>
      <c r="M30">
        <v>0.86960000000000004</v>
      </c>
      <c r="N30">
        <v>0.89959999999999996</v>
      </c>
      <c r="O30">
        <v>0.92559999999999998</v>
      </c>
      <c r="P30">
        <v>0.9476</v>
      </c>
      <c r="Q30">
        <v>0.96560000000000001</v>
      </c>
      <c r="R30">
        <v>0.97960000000000003</v>
      </c>
      <c r="S30">
        <v>0.99160000000000004</v>
      </c>
      <c r="T30">
        <v>0.99929999999999997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E30">
        <v>1</v>
      </c>
      <c r="AF30">
        <v>1</v>
      </c>
      <c r="AG30">
        <v>1</v>
      </c>
      <c r="AH30">
        <v>0.99980000000000002</v>
      </c>
      <c r="AI30">
        <v>0.99890000000000001</v>
      </c>
      <c r="AJ30">
        <v>0.99729999999999996</v>
      </c>
      <c r="AK30">
        <v>0.995</v>
      </c>
      <c r="AL30">
        <v>0.99199999999999999</v>
      </c>
      <c r="AM30">
        <v>0.98819999999999997</v>
      </c>
      <c r="AN30">
        <v>0.98370000000000002</v>
      </c>
      <c r="AO30">
        <v>0.97840000000000005</v>
      </c>
      <c r="AP30">
        <v>0.97250000000000003</v>
      </c>
      <c r="AQ30">
        <v>0.96579999999999999</v>
      </c>
      <c r="AR30">
        <v>0.95840000000000003</v>
      </c>
      <c r="AS30">
        <v>0.9506</v>
      </c>
      <c r="AT30">
        <v>0.94279999999999997</v>
      </c>
      <c r="AU30">
        <v>0.93500000000000005</v>
      </c>
      <c r="AV30">
        <v>0.92730000000000001</v>
      </c>
      <c r="AW30">
        <v>0.91949999999999998</v>
      </c>
      <c r="AX30">
        <v>0.91169999999999995</v>
      </c>
      <c r="AY30">
        <v>0.90390000000000004</v>
      </c>
      <c r="AZ30">
        <v>0.89610000000000001</v>
      </c>
      <c r="BA30">
        <v>0.88839999999999997</v>
      </c>
      <c r="BB30">
        <v>0.88060000000000005</v>
      </c>
      <c r="BC30">
        <v>0.87280000000000002</v>
      </c>
      <c r="BD30">
        <v>0.86499999999999999</v>
      </c>
      <c r="BE30">
        <v>0.85719999999999996</v>
      </c>
      <c r="BF30">
        <v>0.84950000000000003</v>
      </c>
      <c r="BG30">
        <v>0.8417</v>
      </c>
      <c r="BH30">
        <v>0.83389999999999997</v>
      </c>
      <c r="BI30">
        <v>0.82609999999999995</v>
      </c>
      <c r="BJ30">
        <v>0.81830000000000003</v>
      </c>
      <c r="BK30">
        <v>0.81059999999999999</v>
      </c>
      <c r="BL30">
        <v>0.80279999999999996</v>
      </c>
      <c r="BM30">
        <v>0.79500000000000004</v>
      </c>
      <c r="BN30">
        <v>0.78720000000000001</v>
      </c>
      <c r="BO30">
        <v>0.77939999999999998</v>
      </c>
      <c r="BP30">
        <v>0.77170000000000005</v>
      </c>
      <c r="BQ30">
        <v>0.76390000000000002</v>
      </c>
      <c r="BR30">
        <v>0.75609999999999999</v>
      </c>
      <c r="BS30">
        <v>0.74829999999999997</v>
      </c>
      <c r="BT30">
        <v>0.74050000000000005</v>
      </c>
      <c r="BU30">
        <v>0.73240000000000005</v>
      </c>
      <c r="BV30">
        <v>0.72360000000000002</v>
      </c>
      <c r="BW30">
        <v>0.71399999999999997</v>
      </c>
      <c r="BX30">
        <v>0.70379999999999998</v>
      </c>
      <c r="BY30">
        <v>0.69289999999999996</v>
      </c>
      <c r="BZ30">
        <v>0.68130000000000002</v>
      </c>
      <c r="CA30">
        <v>0.66890000000000005</v>
      </c>
      <c r="CB30">
        <v>0.65590000000000004</v>
      </c>
      <c r="CC30">
        <v>0.64219999999999999</v>
      </c>
      <c r="CD30">
        <v>0.62770000000000004</v>
      </c>
      <c r="CE30">
        <v>0.61260000000000003</v>
      </c>
      <c r="CF30">
        <v>0.5968</v>
      </c>
      <c r="CG30">
        <v>0.58020000000000005</v>
      </c>
      <c r="CH30">
        <v>0.56299999999999994</v>
      </c>
      <c r="CI30">
        <v>0.54510000000000003</v>
      </c>
      <c r="CJ30">
        <v>0.52649999999999997</v>
      </c>
      <c r="CK30">
        <v>0.5071</v>
      </c>
      <c r="CL30">
        <v>0.48709999999999998</v>
      </c>
      <c r="CM30">
        <v>0.46639999999999998</v>
      </c>
      <c r="CN30">
        <v>0.44490000000000002</v>
      </c>
      <c r="CO30">
        <v>0.42280000000000001</v>
      </c>
      <c r="CP30">
        <v>0.4</v>
      </c>
      <c r="CQ30">
        <v>0.37640000000000001</v>
      </c>
      <c r="CR30">
        <v>0.35220000000000001</v>
      </c>
      <c r="CS30">
        <v>0.32729999999999998</v>
      </c>
      <c r="CT30">
        <v>0.30170000000000002</v>
      </c>
      <c r="CU30">
        <v>0.27529999999999999</v>
      </c>
      <c r="CV30">
        <v>0.24829999999999999</v>
      </c>
      <c r="CW30">
        <v>0.22059999999999999</v>
      </c>
      <c r="CX30">
        <v>0.19209999999999999</v>
      </c>
    </row>
    <row r="31" spans="1:102" x14ac:dyDescent="0.15">
      <c r="A31" t="s">
        <v>26</v>
      </c>
      <c r="B31" s="10" t="s">
        <v>70</v>
      </c>
      <c r="C31">
        <v>1</v>
      </c>
      <c r="D31">
        <v>50</v>
      </c>
      <c r="E31">
        <v>8970</v>
      </c>
      <c r="F31" s="11">
        <f t="shared" si="0"/>
        <v>0.10381944444444469</v>
      </c>
      <c r="G31">
        <v>0.60560000000000003</v>
      </c>
      <c r="H31">
        <v>0.65959999999999996</v>
      </c>
      <c r="I31">
        <v>0.70960000000000001</v>
      </c>
      <c r="J31">
        <v>0.75560000000000005</v>
      </c>
      <c r="K31">
        <v>0.79759999999999998</v>
      </c>
      <c r="L31">
        <v>0.83560000000000001</v>
      </c>
      <c r="M31">
        <v>0.86960000000000004</v>
      </c>
      <c r="N31">
        <v>0.89959999999999996</v>
      </c>
      <c r="O31">
        <v>0.92559999999999998</v>
      </c>
      <c r="P31">
        <v>0.9476</v>
      </c>
      <c r="Q31">
        <v>0.96560000000000001</v>
      </c>
      <c r="R31">
        <v>0.97960000000000003</v>
      </c>
      <c r="S31">
        <v>0.99160000000000004</v>
      </c>
      <c r="T31">
        <v>0.99929999999999997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>
        <v>1</v>
      </c>
      <c r="AF31">
        <v>1</v>
      </c>
      <c r="AG31">
        <v>1</v>
      </c>
      <c r="AH31">
        <v>0.99980000000000002</v>
      </c>
      <c r="AI31">
        <v>0.99890000000000001</v>
      </c>
      <c r="AJ31">
        <v>0.99729999999999996</v>
      </c>
      <c r="AK31">
        <v>0.995</v>
      </c>
      <c r="AL31">
        <v>0.99199999999999999</v>
      </c>
      <c r="AM31">
        <v>0.98819999999999997</v>
      </c>
      <c r="AN31">
        <v>0.98370000000000002</v>
      </c>
      <c r="AO31">
        <v>0.97840000000000005</v>
      </c>
      <c r="AP31">
        <v>0.97250000000000003</v>
      </c>
      <c r="AQ31">
        <v>0.96579999999999999</v>
      </c>
      <c r="AR31">
        <v>0.95840000000000003</v>
      </c>
      <c r="AS31">
        <v>0.9506</v>
      </c>
      <c r="AT31">
        <v>0.94279999999999997</v>
      </c>
      <c r="AU31">
        <v>0.93500000000000005</v>
      </c>
      <c r="AV31">
        <v>0.92730000000000001</v>
      </c>
      <c r="AW31">
        <v>0.91949999999999998</v>
      </c>
      <c r="AX31">
        <v>0.91169999999999995</v>
      </c>
      <c r="AY31">
        <v>0.90390000000000004</v>
      </c>
      <c r="AZ31">
        <v>0.89610000000000001</v>
      </c>
      <c r="BA31">
        <v>0.88839999999999997</v>
      </c>
      <c r="BB31">
        <v>0.88060000000000005</v>
      </c>
      <c r="BC31">
        <v>0.87280000000000002</v>
      </c>
      <c r="BD31">
        <v>0.86499999999999999</v>
      </c>
      <c r="BE31">
        <v>0.85719999999999996</v>
      </c>
      <c r="BF31">
        <v>0.84950000000000003</v>
      </c>
      <c r="BG31">
        <v>0.8417</v>
      </c>
      <c r="BH31">
        <v>0.83389999999999997</v>
      </c>
      <c r="BI31">
        <v>0.82609999999999995</v>
      </c>
      <c r="BJ31">
        <v>0.81830000000000003</v>
      </c>
      <c r="BK31">
        <v>0.81059999999999999</v>
      </c>
      <c r="BL31">
        <v>0.80279999999999996</v>
      </c>
      <c r="BM31">
        <v>0.79500000000000004</v>
      </c>
      <c r="BN31">
        <v>0.78720000000000001</v>
      </c>
      <c r="BO31">
        <v>0.77939999999999998</v>
      </c>
      <c r="BP31">
        <v>0.77170000000000005</v>
      </c>
      <c r="BQ31">
        <v>0.76390000000000002</v>
      </c>
      <c r="BR31">
        <v>0.75609999999999999</v>
      </c>
      <c r="BS31">
        <v>0.74829999999999997</v>
      </c>
      <c r="BT31">
        <v>0.74050000000000005</v>
      </c>
      <c r="BU31">
        <v>0.73240000000000005</v>
      </c>
      <c r="BV31">
        <v>0.72360000000000002</v>
      </c>
      <c r="BW31">
        <v>0.71399999999999997</v>
      </c>
      <c r="BX31">
        <v>0.70379999999999998</v>
      </c>
      <c r="BY31">
        <v>0.69289999999999996</v>
      </c>
      <c r="BZ31">
        <v>0.68130000000000002</v>
      </c>
      <c r="CA31">
        <v>0.66890000000000005</v>
      </c>
      <c r="CB31">
        <v>0.65590000000000004</v>
      </c>
      <c r="CC31">
        <v>0.64219999999999999</v>
      </c>
      <c r="CD31">
        <v>0.62770000000000004</v>
      </c>
      <c r="CE31">
        <v>0.61260000000000003</v>
      </c>
      <c r="CF31">
        <v>0.5968</v>
      </c>
      <c r="CG31">
        <v>0.58020000000000005</v>
      </c>
      <c r="CH31">
        <v>0.56299999999999994</v>
      </c>
      <c r="CI31">
        <v>0.54510000000000003</v>
      </c>
      <c r="CJ31">
        <v>0.52649999999999997</v>
      </c>
      <c r="CK31">
        <v>0.5071</v>
      </c>
      <c r="CL31">
        <v>0.48709999999999998</v>
      </c>
      <c r="CM31">
        <v>0.46639999999999998</v>
      </c>
      <c r="CN31">
        <v>0.44490000000000002</v>
      </c>
      <c r="CO31">
        <v>0.42280000000000001</v>
      </c>
      <c r="CP31">
        <v>0.4</v>
      </c>
      <c r="CQ31">
        <v>0.37640000000000001</v>
      </c>
      <c r="CR31">
        <v>0.35220000000000001</v>
      </c>
      <c r="CS31">
        <v>0.32729999999999998</v>
      </c>
      <c r="CT31">
        <v>0.30170000000000002</v>
      </c>
      <c r="CU31">
        <v>0.27529999999999999</v>
      </c>
      <c r="CV31">
        <v>0.24829999999999999</v>
      </c>
      <c r="CW31">
        <v>0.22059999999999999</v>
      </c>
      <c r="CX31">
        <v>0.19209999999999999</v>
      </c>
    </row>
    <row r="32" spans="1:102" x14ac:dyDescent="0.15">
      <c r="A32" t="s">
        <v>27</v>
      </c>
      <c r="B32" s="10" t="s">
        <v>71</v>
      </c>
      <c r="C32">
        <v>1</v>
      </c>
      <c r="D32">
        <f>50*mile</f>
        <v>80.467200000000005</v>
      </c>
      <c r="E32">
        <v>16080</v>
      </c>
      <c r="F32" s="11">
        <f t="shared" si="0"/>
        <v>0.18611111111111153</v>
      </c>
      <c r="G32">
        <v>0.60560000000000003</v>
      </c>
      <c r="H32">
        <v>0.65959999999999996</v>
      </c>
      <c r="I32">
        <v>0.70960000000000001</v>
      </c>
      <c r="J32">
        <v>0.75560000000000005</v>
      </c>
      <c r="K32">
        <v>0.79759999999999998</v>
      </c>
      <c r="L32">
        <v>0.83560000000000001</v>
      </c>
      <c r="M32">
        <v>0.86960000000000004</v>
      </c>
      <c r="N32">
        <v>0.89959999999999996</v>
      </c>
      <c r="O32">
        <v>0.92559999999999998</v>
      </c>
      <c r="P32">
        <v>0.9476</v>
      </c>
      <c r="Q32">
        <v>0.96560000000000001</v>
      </c>
      <c r="R32">
        <v>0.97960000000000003</v>
      </c>
      <c r="S32">
        <v>0.99160000000000004</v>
      </c>
      <c r="T32">
        <v>0.99929999999999997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E32">
        <v>1</v>
      </c>
      <c r="AF32">
        <v>1</v>
      </c>
      <c r="AG32">
        <v>1</v>
      </c>
      <c r="AH32">
        <v>0.99980000000000002</v>
      </c>
      <c r="AI32">
        <v>0.99890000000000001</v>
      </c>
      <c r="AJ32">
        <v>0.99729999999999996</v>
      </c>
      <c r="AK32">
        <v>0.995</v>
      </c>
      <c r="AL32">
        <v>0.99199999999999999</v>
      </c>
      <c r="AM32">
        <v>0.98819999999999997</v>
      </c>
      <c r="AN32">
        <v>0.98370000000000002</v>
      </c>
      <c r="AO32">
        <v>0.97840000000000005</v>
      </c>
      <c r="AP32">
        <v>0.97250000000000003</v>
      </c>
      <c r="AQ32">
        <v>0.96579999999999999</v>
      </c>
      <c r="AR32">
        <v>0.95840000000000003</v>
      </c>
      <c r="AS32">
        <v>0.9506</v>
      </c>
      <c r="AT32">
        <v>0.94279999999999997</v>
      </c>
      <c r="AU32">
        <v>0.93500000000000005</v>
      </c>
      <c r="AV32">
        <v>0.92730000000000001</v>
      </c>
      <c r="AW32">
        <v>0.91949999999999998</v>
      </c>
      <c r="AX32">
        <v>0.91169999999999995</v>
      </c>
      <c r="AY32">
        <v>0.90390000000000004</v>
      </c>
      <c r="AZ32">
        <v>0.89610000000000001</v>
      </c>
      <c r="BA32">
        <v>0.88839999999999997</v>
      </c>
      <c r="BB32">
        <v>0.88060000000000005</v>
      </c>
      <c r="BC32">
        <v>0.87280000000000002</v>
      </c>
      <c r="BD32">
        <v>0.86499999999999999</v>
      </c>
      <c r="BE32">
        <v>0.85719999999999996</v>
      </c>
      <c r="BF32">
        <v>0.84950000000000003</v>
      </c>
      <c r="BG32">
        <v>0.8417</v>
      </c>
      <c r="BH32">
        <v>0.83389999999999997</v>
      </c>
      <c r="BI32">
        <v>0.82609999999999995</v>
      </c>
      <c r="BJ32">
        <v>0.81830000000000003</v>
      </c>
      <c r="BK32">
        <v>0.81059999999999999</v>
      </c>
      <c r="BL32">
        <v>0.80279999999999996</v>
      </c>
      <c r="BM32">
        <v>0.79500000000000004</v>
      </c>
      <c r="BN32">
        <v>0.78720000000000001</v>
      </c>
      <c r="BO32">
        <v>0.77939999999999998</v>
      </c>
      <c r="BP32">
        <v>0.77170000000000005</v>
      </c>
      <c r="BQ32">
        <v>0.76390000000000002</v>
      </c>
      <c r="BR32">
        <v>0.75609999999999999</v>
      </c>
      <c r="BS32">
        <v>0.74829999999999997</v>
      </c>
      <c r="BT32">
        <v>0.74050000000000005</v>
      </c>
      <c r="BU32">
        <v>0.73240000000000005</v>
      </c>
      <c r="BV32">
        <v>0.72360000000000002</v>
      </c>
      <c r="BW32">
        <v>0.71399999999999997</v>
      </c>
      <c r="BX32">
        <v>0.70379999999999998</v>
      </c>
      <c r="BY32">
        <v>0.69289999999999996</v>
      </c>
      <c r="BZ32">
        <v>0.68130000000000002</v>
      </c>
      <c r="CA32">
        <v>0.66890000000000005</v>
      </c>
      <c r="CB32">
        <v>0.65590000000000004</v>
      </c>
      <c r="CC32">
        <v>0.64219999999999999</v>
      </c>
      <c r="CD32">
        <v>0.62770000000000004</v>
      </c>
      <c r="CE32">
        <v>0.61260000000000003</v>
      </c>
      <c r="CF32">
        <v>0.5968</v>
      </c>
      <c r="CG32">
        <v>0.58020000000000005</v>
      </c>
      <c r="CH32">
        <v>0.56299999999999994</v>
      </c>
      <c r="CI32">
        <v>0.54510000000000003</v>
      </c>
      <c r="CJ32">
        <v>0.52649999999999997</v>
      </c>
      <c r="CK32">
        <v>0.5071</v>
      </c>
      <c r="CL32">
        <v>0.48709999999999998</v>
      </c>
      <c r="CM32">
        <v>0.46639999999999998</v>
      </c>
      <c r="CN32">
        <v>0.44490000000000002</v>
      </c>
      <c r="CO32">
        <v>0.42280000000000001</v>
      </c>
      <c r="CP32">
        <v>0.4</v>
      </c>
      <c r="CQ32">
        <v>0.37640000000000001</v>
      </c>
      <c r="CR32">
        <v>0.35220000000000001</v>
      </c>
      <c r="CS32">
        <v>0.32729999999999998</v>
      </c>
      <c r="CT32">
        <v>0.30170000000000002</v>
      </c>
      <c r="CU32">
        <v>0.27529999999999999</v>
      </c>
      <c r="CV32">
        <v>0.24829999999999999</v>
      </c>
      <c r="CW32">
        <v>0.22059999999999999</v>
      </c>
      <c r="CX32">
        <v>0.19209999999999999</v>
      </c>
    </row>
    <row r="33" spans="1:102" x14ac:dyDescent="0.15">
      <c r="A33" t="s">
        <v>28</v>
      </c>
      <c r="B33" s="10" t="s">
        <v>72</v>
      </c>
      <c r="C33">
        <v>1</v>
      </c>
      <c r="D33">
        <v>100</v>
      </c>
      <c r="E33">
        <v>21360</v>
      </c>
      <c r="F33" s="11">
        <f t="shared" si="0"/>
        <v>0.24722222222222279</v>
      </c>
      <c r="G33">
        <v>0.60560000000000003</v>
      </c>
      <c r="H33">
        <v>0.65959999999999996</v>
      </c>
      <c r="I33">
        <v>0.70960000000000001</v>
      </c>
      <c r="J33">
        <v>0.75560000000000005</v>
      </c>
      <c r="K33">
        <v>0.79759999999999998</v>
      </c>
      <c r="L33">
        <v>0.83560000000000001</v>
      </c>
      <c r="M33">
        <v>0.86960000000000004</v>
      </c>
      <c r="N33">
        <v>0.89959999999999996</v>
      </c>
      <c r="O33">
        <v>0.92559999999999998</v>
      </c>
      <c r="P33">
        <v>0.9476</v>
      </c>
      <c r="Q33">
        <v>0.96560000000000001</v>
      </c>
      <c r="R33">
        <v>0.97960000000000003</v>
      </c>
      <c r="S33">
        <v>0.99160000000000004</v>
      </c>
      <c r="T33">
        <v>0.99929999999999997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1</v>
      </c>
      <c r="AE33">
        <v>1</v>
      </c>
      <c r="AF33">
        <v>1</v>
      </c>
      <c r="AG33">
        <v>1</v>
      </c>
      <c r="AH33">
        <v>0.99980000000000002</v>
      </c>
      <c r="AI33">
        <v>0.99890000000000001</v>
      </c>
      <c r="AJ33">
        <v>0.99729999999999996</v>
      </c>
      <c r="AK33">
        <v>0.995</v>
      </c>
      <c r="AL33">
        <v>0.99199999999999999</v>
      </c>
      <c r="AM33">
        <v>0.98819999999999997</v>
      </c>
      <c r="AN33">
        <v>0.98370000000000002</v>
      </c>
      <c r="AO33">
        <v>0.97840000000000005</v>
      </c>
      <c r="AP33">
        <v>0.97250000000000003</v>
      </c>
      <c r="AQ33">
        <v>0.96579999999999999</v>
      </c>
      <c r="AR33">
        <v>0.95840000000000003</v>
      </c>
      <c r="AS33">
        <v>0.9506</v>
      </c>
      <c r="AT33">
        <v>0.94279999999999997</v>
      </c>
      <c r="AU33">
        <v>0.93500000000000005</v>
      </c>
      <c r="AV33">
        <v>0.92730000000000001</v>
      </c>
      <c r="AW33">
        <v>0.91949999999999998</v>
      </c>
      <c r="AX33">
        <v>0.91169999999999995</v>
      </c>
      <c r="AY33">
        <v>0.90390000000000004</v>
      </c>
      <c r="AZ33">
        <v>0.89610000000000001</v>
      </c>
      <c r="BA33">
        <v>0.88839999999999997</v>
      </c>
      <c r="BB33">
        <v>0.88060000000000005</v>
      </c>
      <c r="BC33">
        <v>0.87280000000000002</v>
      </c>
      <c r="BD33">
        <v>0.86499999999999999</v>
      </c>
      <c r="BE33">
        <v>0.85719999999999996</v>
      </c>
      <c r="BF33">
        <v>0.84950000000000003</v>
      </c>
      <c r="BG33">
        <v>0.8417</v>
      </c>
      <c r="BH33">
        <v>0.83389999999999997</v>
      </c>
      <c r="BI33">
        <v>0.82609999999999995</v>
      </c>
      <c r="BJ33">
        <v>0.81830000000000003</v>
      </c>
      <c r="BK33">
        <v>0.81059999999999999</v>
      </c>
      <c r="BL33">
        <v>0.80279999999999996</v>
      </c>
      <c r="BM33">
        <v>0.79500000000000004</v>
      </c>
      <c r="BN33">
        <v>0.78720000000000001</v>
      </c>
      <c r="BO33">
        <v>0.77939999999999998</v>
      </c>
      <c r="BP33">
        <v>0.77170000000000005</v>
      </c>
      <c r="BQ33">
        <v>0.76390000000000002</v>
      </c>
      <c r="BR33">
        <v>0.75609999999999999</v>
      </c>
      <c r="BS33">
        <v>0.74829999999999997</v>
      </c>
      <c r="BT33">
        <v>0.74050000000000005</v>
      </c>
      <c r="BU33">
        <v>0.73240000000000005</v>
      </c>
      <c r="BV33">
        <v>0.72360000000000002</v>
      </c>
      <c r="BW33">
        <v>0.71399999999999997</v>
      </c>
      <c r="BX33">
        <v>0.70379999999999998</v>
      </c>
      <c r="BY33">
        <v>0.69289999999999996</v>
      </c>
      <c r="BZ33">
        <v>0.68130000000000002</v>
      </c>
      <c r="CA33">
        <v>0.66890000000000005</v>
      </c>
      <c r="CB33">
        <v>0.65590000000000004</v>
      </c>
      <c r="CC33">
        <v>0.64219999999999999</v>
      </c>
      <c r="CD33">
        <v>0.62770000000000004</v>
      </c>
      <c r="CE33">
        <v>0.61260000000000003</v>
      </c>
      <c r="CF33">
        <v>0.5968</v>
      </c>
      <c r="CG33">
        <v>0.58020000000000005</v>
      </c>
      <c r="CH33">
        <v>0.56299999999999994</v>
      </c>
      <c r="CI33">
        <v>0.54510000000000003</v>
      </c>
      <c r="CJ33">
        <v>0.52649999999999997</v>
      </c>
      <c r="CK33">
        <v>0.5071</v>
      </c>
      <c r="CL33">
        <v>0.48709999999999998</v>
      </c>
      <c r="CM33">
        <v>0.46639999999999998</v>
      </c>
      <c r="CN33">
        <v>0.44490000000000002</v>
      </c>
      <c r="CO33">
        <v>0.42280000000000001</v>
      </c>
      <c r="CP33">
        <v>0.4</v>
      </c>
      <c r="CQ33">
        <v>0.37640000000000001</v>
      </c>
      <c r="CR33">
        <v>0.35220000000000001</v>
      </c>
      <c r="CS33">
        <v>0.32729999999999998</v>
      </c>
      <c r="CT33">
        <v>0.30170000000000002</v>
      </c>
      <c r="CU33">
        <v>0.27529999999999999</v>
      </c>
      <c r="CV33">
        <v>0.24829999999999999</v>
      </c>
      <c r="CW33">
        <v>0.22059999999999999</v>
      </c>
      <c r="CX33">
        <v>0.19209999999999999</v>
      </c>
    </row>
    <row r="34" spans="1:102" x14ac:dyDescent="0.15">
      <c r="A34" t="s">
        <v>29</v>
      </c>
      <c r="B34" s="10" t="s">
        <v>73</v>
      </c>
      <c r="C34">
        <v>1</v>
      </c>
      <c r="D34">
        <v>150</v>
      </c>
      <c r="E34">
        <v>36300</v>
      </c>
      <c r="F34" s="11">
        <f t="shared" si="0"/>
        <v>0.42013888888888984</v>
      </c>
      <c r="G34">
        <v>0.60560000000000003</v>
      </c>
      <c r="H34">
        <v>0.65959999999999996</v>
      </c>
      <c r="I34">
        <v>0.70960000000000001</v>
      </c>
      <c r="J34">
        <v>0.75560000000000005</v>
      </c>
      <c r="K34">
        <v>0.79759999999999998</v>
      </c>
      <c r="L34">
        <v>0.83560000000000001</v>
      </c>
      <c r="M34">
        <v>0.86960000000000004</v>
      </c>
      <c r="N34">
        <v>0.89959999999999996</v>
      </c>
      <c r="O34">
        <v>0.92559999999999998</v>
      </c>
      <c r="P34">
        <v>0.9476</v>
      </c>
      <c r="Q34">
        <v>0.96560000000000001</v>
      </c>
      <c r="R34">
        <v>0.97960000000000003</v>
      </c>
      <c r="S34">
        <v>0.99160000000000004</v>
      </c>
      <c r="T34">
        <v>0.99929999999999997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>
        <v>1</v>
      </c>
      <c r="AE34">
        <v>1</v>
      </c>
      <c r="AF34">
        <v>1</v>
      </c>
      <c r="AG34">
        <v>1</v>
      </c>
      <c r="AH34">
        <v>0.99980000000000002</v>
      </c>
      <c r="AI34">
        <v>0.99890000000000001</v>
      </c>
      <c r="AJ34">
        <v>0.99729999999999996</v>
      </c>
      <c r="AK34">
        <v>0.995</v>
      </c>
      <c r="AL34">
        <v>0.99199999999999999</v>
      </c>
      <c r="AM34">
        <v>0.98819999999999997</v>
      </c>
      <c r="AN34">
        <v>0.98370000000000002</v>
      </c>
      <c r="AO34">
        <v>0.97840000000000005</v>
      </c>
      <c r="AP34">
        <v>0.97250000000000003</v>
      </c>
      <c r="AQ34">
        <v>0.96579999999999999</v>
      </c>
      <c r="AR34">
        <v>0.95840000000000003</v>
      </c>
      <c r="AS34">
        <v>0.9506</v>
      </c>
      <c r="AT34">
        <v>0.94279999999999997</v>
      </c>
      <c r="AU34">
        <v>0.93500000000000005</v>
      </c>
      <c r="AV34">
        <v>0.92730000000000001</v>
      </c>
      <c r="AW34">
        <v>0.91949999999999998</v>
      </c>
      <c r="AX34">
        <v>0.91169999999999995</v>
      </c>
      <c r="AY34">
        <v>0.90390000000000004</v>
      </c>
      <c r="AZ34">
        <v>0.89610000000000001</v>
      </c>
      <c r="BA34">
        <v>0.88839999999999997</v>
      </c>
      <c r="BB34">
        <v>0.88060000000000005</v>
      </c>
      <c r="BC34">
        <v>0.87280000000000002</v>
      </c>
      <c r="BD34">
        <v>0.86499999999999999</v>
      </c>
      <c r="BE34">
        <v>0.85719999999999996</v>
      </c>
      <c r="BF34">
        <v>0.84950000000000003</v>
      </c>
      <c r="BG34">
        <v>0.8417</v>
      </c>
      <c r="BH34">
        <v>0.83389999999999997</v>
      </c>
      <c r="BI34">
        <v>0.82609999999999995</v>
      </c>
      <c r="BJ34">
        <v>0.81830000000000003</v>
      </c>
      <c r="BK34">
        <v>0.81059999999999999</v>
      </c>
      <c r="BL34">
        <v>0.80279999999999996</v>
      </c>
      <c r="BM34">
        <v>0.79500000000000004</v>
      </c>
      <c r="BN34">
        <v>0.78720000000000001</v>
      </c>
      <c r="BO34">
        <v>0.77939999999999998</v>
      </c>
      <c r="BP34">
        <v>0.77170000000000005</v>
      </c>
      <c r="BQ34">
        <v>0.76390000000000002</v>
      </c>
      <c r="BR34">
        <v>0.75609999999999999</v>
      </c>
      <c r="BS34">
        <v>0.74829999999999997</v>
      </c>
      <c r="BT34">
        <v>0.74050000000000005</v>
      </c>
      <c r="BU34">
        <v>0.73240000000000005</v>
      </c>
      <c r="BV34">
        <v>0.72360000000000002</v>
      </c>
      <c r="BW34">
        <v>0.71399999999999997</v>
      </c>
      <c r="BX34">
        <v>0.70379999999999998</v>
      </c>
      <c r="BY34">
        <v>0.69289999999999996</v>
      </c>
      <c r="BZ34">
        <v>0.68130000000000002</v>
      </c>
      <c r="CA34">
        <v>0.66890000000000005</v>
      </c>
      <c r="CB34">
        <v>0.65590000000000004</v>
      </c>
      <c r="CC34">
        <v>0.64219999999999999</v>
      </c>
      <c r="CD34">
        <v>0.62770000000000004</v>
      </c>
      <c r="CE34">
        <v>0.61260000000000003</v>
      </c>
      <c r="CF34">
        <v>0.5968</v>
      </c>
      <c r="CG34">
        <v>0.58020000000000005</v>
      </c>
      <c r="CH34">
        <v>0.56299999999999994</v>
      </c>
      <c r="CI34">
        <v>0.54510000000000003</v>
      </c>
      <c r="CJ34">
        <v>0.52649999999999997</v>
      </c>
      <c r="CK34">
        <v>0.5071</v>
      </c>
      <c r="CL34">
        <v>0.48709999999999998</v>
      </c>
      <c r="CM34">
        <v>0.46639999999999998</v>
      </c>
      <c r="CN34">
        <v>0.44490000000000002</v>
      </c>
      <c r="CO34">
        <v>0.42280000000000001</v>
      </c>
      <c r="CP34">
        <v>0.4</v>
      </c>
      <c r="CQ34">
        <v>0.37640000000000001</v>
      </c>
      <c r="CR34">
        <v>0.35220000000000001</v>
      </c>
      <c r="CS34">
        <v>0.32729999999999998</v>
      </c>
      <c r="CT34">
        <v>0.30170000000000002</v>
      </c>
      <c r="CU34">
        <v>0.27529999999999999</v>
      </c>
      <c r="CV34">
        <v>0.24829999999999999</v>
      </c>
      <c r="CW34">
        <v>0.22059999999999999</v>
      </c>
      <c r="CX34">
        <v>0.19209999999999999</v>
      </c>
    </row>
    <row r="35" spans="1:102" x14ac:dyDescent="0.15">
      <c r="A35" t="s">
        <v>30</v>
      </c>
      <c r="B35" s="10" t="s">
        <v>74</v>
      </c>
      <c r="C35">
        <v>1</v>
      </c>
      <c r="D35">
        <f>100*mile</f>
        <v>160.93440000000001</v>
      </c>
      <c r="E35">
        <v>39850</v>
      </c>
      <c r="F35" s="11">
        <f t="shared" si="0"/>
        <v>0.46122685185185291</v>
      </c>
      <c r="G35">
        <v>0.60560000000000003</v>
      </c>
      <c r="H35">
        <v>0.65959999999999996</v>
      </c>
      <c r="I35">
        <v>0.70960000000000001</v>
      </c>
      <c r="J35">
        <v>0.75560000000000005</v>
      </c>
      <c r="K35">
        <v>0.79759999999999998</v>
      </c>
      <c r="L35">
        <v>0.83560000000000001</v>
      </c>
      <c r="M35">
        <v>0.86960000000000004</v>
      </c>
      <c r="N35">
        <v>0.89959999999999996</v>
      </c>
      <c r="O35">
        <v>0.92559999999999998</v>
      </c>
      <c r="P35">
        <v>0.9476</v>
      </c>
      <c r="Q35">
        <v>0.96560000000000001</v>
      </c>
      <c r="R35">
        <v>0.97960000000000003</v>
      </c>
      <c r="S35">
        <v>0.99160000000000004</v>
      </c>
      <c r="T35">
        <v>0.99929999999999997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>
        <v>1</v>
      </c>
      <c r="AE35">
        <v>1</v>
      </c>
      <c r="AF35">
        <v>1</v>
      </c>
      <c r="AG35">
        <v>1</v>
      </c>
      <c r="AH35">
        <v>0.99980000000000002</v>
      </c>
      <c r="AI35">
        <v>0.99890000000000001</v>
      </c>
      <c r="AJ35">
        <v>0.99729999999999996</v>
      </c>
      <c r="AK35">
        <v>0.995</v>
      </c>
      <c r="AL35">
        <v>0.99199999999999999</v>
      </c>
      <c r="AM35">
        <v>0.98819999999999997</v>
      </c>
      <c r="AN35">
        <v>0.98370000000000002</v>
      </c>
      <c r="AO35">
        <v>0.97840000000000005</v>
      </c>
      <c r="AP35">
        <v>0.97250000000000003</v>
      </c>
      <c r="AQ35">
        <v>0.96579999999999999</v>
      </c>
      <c r="AR35">
        <v>0.95840000000000003</v>
      </c>
      <c r="AS35">
        <v>0.9506</v>
      </c>
      <c r="AT35">
        <v>0.94279999999999997</v>
      </c>
      <c r="AU35">
        <v>0.93500000000000005</v>
      </c>
      <c r="AV35">
        <v>0.92730000000000001</v>
      </c>
      <c r="AW35">
        <v>0.91949999999999998</v>
      </c>
      <c r="AX35">
        <v>0.91169999999999995</v>
      </c>
      <c r="AY35">
        <v>0.90390000000000004</v>
      </c>
      <c r="AZ35">
        <v>0.89610000000000001</v>
      </c>
      <c r="BA35">
        <v>0.88839999999999997</v>
      </c>
      <c r="BB35">
        <v>0.88060000000000005</v>
      </c>
      <c r="BC35">
        <v>0.87280000000000002</v>
      </c>
      <c r="BD35">
        <v>0.86499999999999999</v>
      </c>
      <c r="BE35">
        <v>0.85719999999999996</v>
      </c>
      <c r="BF35">
        <v>0.84950000000000003</v>
      </c>
      <c r="BG35">
        <v>0.8417</v>
      </c>
      <c r="BH35">
        <v>0.83389999999999997</v>
      </c>
      <c r="BI35">
        <v>0.82609999999999995</v>
      </c>
      <c r="BJ35">
        <v>0.81830000000000003</v>
      </c>
      <c r="BK35">
        <v>0.81059999999999999</v>
      </c>
      <c r="BL35">
        <v>0.80279999999999996</v>
      </c>
      <c r="BM35">
        <v>0.79500000000000004</v>
      </c>
      <c r="BN35">
        <v>0.78720000000000001</v>
      </c>
      <c r="BO35">
        <v>0.77939999999999998</v>
      </c>
      <c r="BP35">
        <v>0.77170000000000005</v>
      </c>
      <c r="BQ35">
        <v>0.76390000000000002</v>
      </c>
      <c r="BR35">
        <v>0.75609999999999999</v>
      </c>
      <c r="BS35">
        <v>0.74829999999999997</v>
      </c>
      <c r="BT35">
        <v>0.74050000000000005</v>
      </c>
      <c r="BU35">
        <v>0.73240000000000005</v>
      </c>
      <c r="BV35">
        <v>0.72360000000000002</v>
      </c>
      <c r="BW35">
        <v>0.71399999999999997</v>
      </c>
      <c r="BX35">
        <v>0.70379999999999998</v>
      </c>
      <c r="BY35">
        <v>0.69289999999999996</v>
      </c>
      <c r="BZ35">
        <v>0.68130000000000002</v>
      </c>
      <c r="CA35">
        <v>0.66890000000000005</v>
      </c>
      <c r="CB35">
        <v>0.65590000000000004</v>
      </c>
      <c r="CC35">
        <v>0.64219999999999999</v>
      </c>
      <c r="CD35">
        <v>0.62770000000000004</v>
      </c>
      <c r="CE35">
        <v>0.61260000000000003</v>
      </c>
      <c r="CF35">
        <v>0.5968</v>
      </c>
      <c r="CG35">
        <v>0.58020000000000005</v>
      </c>
      <c r="CH35">
        <v>0.56299999999999994</v>
      </c>
      <c r="CI35">
        <v>0.54510000000000003</v>
      </c>
      <c r="CJ35">
        <v>0.52649999999999997</v>
      </c>
      <c r="CK35">
        <v>0.5071</v>
      </c>
      <c r="CL35">
        <v>0.48709999999999998</v>
      </c>
      <c r="CM35">
        <v>0.46639999999999998</v>
      </c>
      <c r="CN35">
        <v>0.44490000000000002</v>
      </c>
      <c r="CO35">
        <v>0.42280000000000001</v>
      </c>
      <c r="CP35">
        <v>0.4</v>
      </c>
      <c r="CQ35">
        <v>0.37640000000000001</v>
      </c>
      <c r="CR35">
        <v>0.35220000000000001</v>
      </c>
      <c r="CS35">
        <v>0.32729999999999998</v>
      </c>
      <c r="CT35">
        <v>0.30170000000000002</v>
      </c>
      <c r="CU35">
        <v>0.27529999999999999</v>
      </c>
      <c r="CV35">
        <v>0.24829999999999999</v>
      </c>
      <c r="CW35">
        <v>0.22059999999999999</v>
      </c>
      <c r="CX35">
        <v>0.19209999999999999</v>
      </c>
    </row>
    <row r="36" spans="1:102" x14ac:dyDescent="0.15">
      <c r="A36" t="s">
        <v>31</v>
      </c>
      <c r="B36" s="10" t="s">
        <v>75</v>
      </c>
      <c r="C36">
        <v>1</v>
      </c>
      <c r="D36">
        <v>200</v>
      </c>
      <c r="E36">
        <v>52800</v>
      </c>
      <c r="F36" s="11">
        <f t="shared" si="0"/>
        <v>0.61111111111111249</v>
      </c>
      <c r="G36">
        <v>0.60560000000000003</v>
      </c>
      <c r="H36">
        <v>0.65959999999999996</v>
      </c>
      <c r="I36">
        <v>0.70960000000000001</v>
      </c>
      <c r="J36">
        <v>0.75560000000000005</v>
      </c>
      <c r="K36">
        <v>0.79759999999999998</v>
      </c>
      <c r="L36">
        <v>0.83560000000000001</v>
      </c>
      <c r="M36">
        <v>0.86960000000000004</v>
      </c>
      <c r="N36">
        <v>0.89959999999999996</v>
      </c>
      <c r="O36">
        <v>0.92559999999999998</v>
      </c>
      <c r="P36">
        <v>0.9476</v>
      </c>
      <c r="Q36">
        <v>0.96560000000000001</v>
      </c>
      <c r="R36">
        <v>0.97960000000000003</v>
      </c>
      <c r="S36">
        <v>0.99160000000000004</v>
      </c>
      <c r="T36">
        <v>0.99929999999999997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>
        <v>1</v>
      </c>
      <c r="AE36">
        <v>1</v>
      </c>
      <c r="AF36">
        <v>1</v>
      </c>
      <c r="AG36">
        <v>1</v>
      </c>
      <c r="AH36">
        <v>0.99980000000000002</v>
      </c>
      <c r="AI36">
        <v>0.99890000000000001</v>
      </c>
      <c r="AJ36">
        <v>0.99729999999999996</v>
      </c>
      <c r="AK36">
        <v>0.995</v>
      </c>
      <c r="AL36">
        <v>0.99199999999999999</v>
      </c>
      <c r="AM36">
        <v>0.98819999999999997</v>
      </c>
      <c r="AN36">
        <v>0.98370000000000002</v>
      </c>
      <c r="AO36">
        <v>0.97840000000000005</v>
      </c>
      <c r="AP36">
        <v>0.97250000000000003</v>
      </c>
      <c r="AQ36">
        <v>0.96579999999999999</v>
      </c>
      <c r="AR36">
        <v>0.95840000000000003</v>
      </c>
      <c r="AS36">
        <v>0.9506</v>
      </c>
      <c r="AT36">
        <v>0.94279999999999997</v>
      </c>
      <c r="AU36">
        <v>0.93500000000000005</v>
      </c>
      <c r="AV36">
        <v>0.92730000000000001</v>
      </c>
      <c r="AW36">
        <v>0.91949999999999998</v>
      </c>
      <c r="AX36">
        <v>0.91169999999999995</v>
      </c>
      <c r="AY36">
        <v>0.90390000000000004</v>
      </c>
      <c r="AZ36">
        <v>0.89610000000000001</v>
      </c>
      <c r="BA36">
        <v>0.88839999999999997</v>
      </c>
      <c r="BB36">
        <v>0.88060000000000005</v>
      </c>
      <c r="BC36">
        <v>0.87280000000000002</v>
      </c>
      <c r="BD36">
        <v>0.86499999999999999</v>
      </c>
      <c r="BE36">
        <v>0.85719999999999996</v>
      </c>
      <c r="BF36">
        <v>0.84950000000000003</v>
      </c>
      <c r="BG36">
        <v>0.8417</v>
      </c>
      <c r="BH36">
        <v>0.83389999999999997</v>
      </c>
      <c r="BI36">
        <v>0.82609999999999995</v>
      </c>
      <c r="BJ36">
        <v>0.81830000000000003</v>
      </c>
      <c r="BK36">
        <v>0.81059999999999999</v>
      </c>
      <c r="BL36">
        <v>0.80279999999999996</v>
      </c>
      <c r="BM36">
        <v>0.79500000000000004</v>
      </c>
      <c r="BN36">
        <v>0.78720000000000001</v>
      </c>
      <c r="BO36">
        <v>0.77939999999999998</v>
      </c>
      <c r="BP36">
        <v>0.77170000000000005</v>
      </c>
      <c r="BQ36">
        <v>0.76390000000000002</v>
      </c>
      <c r="BR36">
        <v>0.75609999999999999</v>
      </c>
      <c r="BS36">
        <v>0.74829999999999997</v>
      </c>
      <c r="BT36">
        <v>0.74050000000000005</v>
      </c>
      <c r="BU36">
        <v>0.73240000000000005</v>
      </c>
      <c r="BV36">
        <v>0.72360000000000002</v>
      </c>
      <c r="BW36">
        <v>0.71399999999999997</v>
      </c>
      <c r="BX36">
        <v>0.70379999999999998</v>
      </c>
      <c r="BY36">
        <v>0.69289999999999996</v>
      </c>
      <c r="BZ36">
        <v>0.68130000000000002</v>
      </c>
      <c r="CA36">
        <v>0.66890000000000005</v>
      </c>
      <c r="CB36">
        <v>0.65590000000000004</v>
      </c>
      <c r="CC36">
        <v>0.64219999999999999</v>
      </c>
      <c r="CD36">
        <v>0.62770000000000004</v>
      </c>
      <c r="CE36">
        <v>0.61260000000000003</v>
      </c>
      <c r="CF36">
        <v>0.5968</v>
      </c>
      <c r="CG36">
        <v>0.58020000000000005</v>
      </c>
      <c r="CH36">
        <v>0.56299999999999994</v>
      </c>
      <c r="CI36">
        <v>0.54510000000000003</v>
      </c>
      <c r="CJ36">
        <v>0.52649999999999997</v>
      </c>
      <c r="CK36">
        <v>0.5071</v>
      </c>
      <c r="CL36">
        <v>0.48709999999999998</v>
      </c>
      <c r="CM36">
        <v>0.46639999999999998</v>
      </c>
      <c r="CN36">
        <v>0.44490000000000002</v>
      </c>
      <c r="CO36">
        <v>0.42280000000000001</v>
      </c>
      <c r="CP36">
        <v>0.4</v>
      </c>
      <c r="CQ36">
        <v>0.37640000000000001</v>
      </c>
      <c r="CR36">
        <v>0.35220000000000001</v>
      </c>
      <c r="CS36">
        <v>0.32729999999999998</v>
      </c>
      <c r="CT36">
        <v>0.30170000000000002</v>
      </c>
      <c r="CU36">
        <v>0.27529999999999999</v>
      </c>
      <c r="CV36">
        <v>0.24829999999999999</v>
      </c>
      <c r="CW36">
        <v>0.22059999999999999</v>
      </c>
      <c r="CX36">
        <v>0.19209999999999999</v>
      </c>
    </row>
  </sheetData>
  <phoneticPr fontId="3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09229-6E4D-8148-970A-A53B0681202F}">
  <sheetPr codeName="Sheet12"/>
  <dimension ref="A1:F5"/>
  <sheetViews>
    <sheetView workbookViewId="0">
      <selection activeCell="F5" sqref="F5"/>
    </sheetView>
  </sheetViews>
  <sheetFormatPr baseColWidth="10" defaultColWidth="11.5" defaultRowHeight="13" x14ac:dyDescent="0.15"/>
  <sheetData>
    <row r="1" spans="1:6" x14ac:dyDescent="0.15">
      <c r="A1" s="59" t="s">
        <v>1663</v>
      </c>
    </row>
    <row r="3" spans="1:6" x14ac:dyDescent="0.15">
      <c r="A3" s="59" t="s">
        <v>1664</v>
      </c>
      <c r="F3" s="46">
        <v>2.8206018518518519E-2</v>
      </c>
    </row>
    <row r="4" spans="1:6" x14ac:dyDescent="0.15">
      <c r="A4" s="59" t="s">
        <v>1665</v>
      </c>
      <c r="F4" s="46">
        <v>3.1273148148148147E-2</v>
      </c>
    </row>
    <row r="5" spans="1:6" x14ac:dyDescent="0.15">
      <c r="A5" s="59" t="s">
        <v>1666</v>
      </c>
      <c r="F5" s="46">
        <v>4.0358796296296295E-2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26F73-37FC-44D3-A778-E6AD6D62DF8D}">
  <sheetPr codeName="Sheet14"/>
  <dimension ref="A1:K2"/>
  <sheetViews>
    <sheetView workbookViewId="0">
      <selection activeCell="B5" sqref="B5"/>
    </sheetView>
  </sheetViews>
  <sheetFormatPr baseColWidth="10" defaultColWidth="8.83203125" defaultRowHeight="13" x14ac:dyDescent="0.15"/>
  <sheetData>
    <row r="1" spans="1:11" ht="15" x14ac:dyDescent="0.2">
      <c r="A1" s="63"/>
      <c r="B1" s="63"/>
      <c r="C1" s="63"/>
      <c r="D1" s="63"/>
      <c r="E1" s="63"/>
      <c r="F1" s="63"/>
      <c r="G1" s="63"/>
      <c r="H1" s="63"/>
      <c r="I1" s="63" t="s">
        <v>110</v>
      </c>
      <c r="J1" s="63" t="s">
        <v>1300</v>
      </c>
      <c r="K1" s="63" t="s">
        <v>1694</v>
      </c>
    </row>
    <row r="2" spans="1:11" ht="15" x14ac:dyDescent="0.2">
      <c r="A2" s="61"/>
      <c r="B2" s="61">
        <v>136</v>
      </c>
      <c r="C2" s="61" t="s">
        <v>859</v>
      </c>
      <c r="D2" s="61" t="s">
        <v>1089</v>
      </c>
      <c r="E2" s="61" t="s">
        <v>1693</v>
      </c>
      <c r="F2" s="61" t="s">
        <v>1380</v>
      </c>
      <c r="G2" s="61"/>
      <c r="H2" s="61"/>
      <c r="I2" s="62">
        <v>9.1631944444444446E-2</v>
      </c>
      <c r="J2" s="61">
        <v>56</v>
      </c>
      <c r="K2" s="6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 filterMode="1"/>
  <dimension ref="A1:H205"/>
  <sheetViews>
    <sheetView workbookViewId="0">
      <selection activeCell="H2" sqref="H2"/>
    </sheetView>
  </sheetViews>
  <sheetFormatPr baseColWidth="10" defaultColWidth="8.83203125" defaultRowHeight="13" x14ac:dyDescent="0.15"/>
  <sheetData>
    <row r="1" spans="1:8" ht="28" x14ac:dyDescent="0.15">
      <c r="A1" s="14" t="s">
        <v>113</v>
      </c>
      <c r="B1" s="14" t="s">
        <v>114</v>
      </c>
      <c r="C1" s="14" t="s">
        <v>115</v>
      </c>
      <c r="D1" s="14" t="s">
        <v>116</v>
      </c>
      <c r="E1" s="14" t="s">
        <v>117</v>
      </c>
      <c r="F1" s="14" t="s">
        <v>118</v>
      </c>
      <c r="G1" s="14" t="s">
        <v>119</v>
      </c>
      <c r="H1" s="14" t="s">
        <v>120</v>
      </c>
    </row>
    <row r="2" spans="1:8" ht="56" hidden="1" x14ac:dyDescent="0.15">
      <c r="A2" s="15">
        <v>1</v>
      </c>
      <c r="B2" s="15">
        <v>653</v>
      </c>
      <c r="C2" s="15" t="s">
        <v>121</v>
      </c>
      <c r="D2" s="15" t="s">
        <v>122</v>
      </c>
      <c r="E2" s="16">
        <v>1.257638888888889</v>
      </c>
      <c r="F2" s="15" t="s">
        <v>123</v>
      </c>
      <c r="G2" s="15" t="s">
        <v>124</v>
      </c>
      <c r="H2" s="16">
        <v>1.1256944444444443</v>
      </c>
    </row>
    <row r="3" spans="1:8" ht="42" hidden="1" x14ac:dyDescent="0.15">
      <c r="A3" s="15">
        <v>4</v>
      </c>
      <c r="B3" s="15">
        <v>1251</v>
      </c>
      <c r="C3" s="15" t="s">
        <v>131</v>
      </c>
      <c r="D3" s="15" t="s">
        <v>132</v>
      </c>
      <c r="E3" s="16">
        <v>1.3493055555555555</v>
      </c>
      <c r="F3" s="15" t="s">
        <v>123</v>
      </c>
      <c r="G3" s="15" t="s">
        <v>130</v>
      </c>
      <c r="H3" s="16">
        <v>1.2173611111111111</v>
      </c>
    </row>
    <row r="4" spans="1:8" ht="56" hidden="1" x14ac:dyDescent="0.15">
      <c r="A4" s="15">
        <v>7</v>
      </c>
      <c r="B4" s="15">
        <v>953</v>
      </c>
      <c r="C4" s="15" t="s">
        <v>138</v>
      </c>
      <c r="D4" s="15" t="s">
        <v>129</v>
      </c>
      <c r="E4" s="16">
        <v>1.3875</v>
      </c>
      <c r="F4" s="15" t="s">
        <v>123</v>
      </c>
      <c r="G4" s="15" t="s">
        <v>124</v>
      </c>
      <c r="H4" s="16">
        <v>1.2555555555555555</v>
      </c>
    </row>
    <row r="5" spans="1:8" ht="56" hidden="1" x14ac:dyDescent="0.15">
      <c r="A5" s="15">
        <v>8</v>
      </c>
      <c r="B5" s="15">
        <v>950</v>
      </c>
      <c r="C5" s="15" t="s">
        <v>139</v>
      </c>
      <c r="D5" s="15" t="s">
        <v>129</v>
      </c>
      <c r="E5" s="16">
        <v>1.3944444444444446</v>
      </c>
      <c r="F5" s="15" t="s">
        <v>123</v>
      </c>
      <c r="G5" s="15" t="s">
        <v>124</v>
      </c>
      <c r="H5" s="16">
        <v>1.2625</v>
      </c>
    </row>
    <row r="6" spans="1:8" ht="42" x14ac:dyDescent="0.15">
      <c r="A6" s="15">
        <v>9</v>
      </c>
      <c r="B6" s="15">
        <v>1068</v>
      </c>
      <c r="C6" s="15" t="s">
        <v>140</v>
      </c>
      <c r="D6" s="15" t="s">
        <v>141</v>
      </c>
      <c r="E6" s="16">
        <v>1.3979166666666665</v>
      </c>
      <c r="F6" s="15" t="s">
        <v>123</v>
      </c>
      <c r="G6" s="15" t="s">
        <v>142</v>
      </c>
      <c r="H6" s="16">
        <v>1.2659722222222223</v>
      </c>
    </row>
    <row r="7" spans="1:8" ht="28" hidden="1" x14ac:dyDescent="0.15">
      <c r="A7" s="15">
        <v>10</v>
      </c>
      <c r="B7" s="15">
        <v>225</v>
      </c>
      <c r="C7" s="15" t="s">
        <v>143</v>
      </c>
      <c r="D7" s="15" t="s">
        <v>144</v>
      </c>
      <c r="E7" s="16">
        <v>1.4006944444444445</v>
      </c>
      <c r="F7" s="15" t="s">
        <v>123</v>
      </c>
      <c r="G7" s="15" t="s">
        <v>130</v>
      </c>
      <c r="H7" s="16">
        <v>1.26875</v>
      </c>
    </row>
    <row r="8" spans="1:8" ht="42" hidden="1" x14ac:dyDescent="0.15">
      <c r="A8" s="15">
        <v>17</v>
      </c>
      <c r="B8" s="15">
        <v>483</v>
      </c>
      <c r="C8" s="15" t="s">
        <v>154</v>
      </c>
      <c r="D8" s="15" t="s">
        <v>155</v>
      </c>
      <c r="E8" s="16">
        <v>1.4180555555555554</v>
      </c>
      <c r="F8" s="15" t="s">
        <v>123</v>
      </c>
      <c r="G8" s="15" t="s">
        <v>156</v>
      </c>
      <c r="H8" s="16">
        <v>1.2861111111111112</v>
      </c>
    </row>
    <row r="9" spans="1:8" ht="42" hidden="1" x14ac:dyDescent="0.15">
      <c r="A9" s="15">
        <v>18</v>
      </c>
      <c r="B9" s="15">
        <v>21</v>
      </c>
      <c r="C9" s="15" t="s">
        <v>157</v>
      </c>
      <c r="D9" s="15" t="s">
        <v>158</v>
      </c>
      <c r="E9" s="16">
        <v>1.4201388888888891</v>
      </c>
      <c r="F9" s="15" t="s">
        <v>123</v>
      </c>
      <c r="G9" s="15" t="s">
        <v>124</v>
      </c>
      <c r="H9" s="16">
        <v>1.2881944444444444</v>
      </c>
    </row>
    <row r="10" spans="1:8" ht="28" hidden="1" x14ac:dyDescent="0.15">
      <c r="A10" s="15">
        <v>5</v>
      </c>
      <c r="B10" s="15">
        <v>1317</v>
      </c>
      <c r="C10" s="15" t="s">
        <v>133</v>
      </c>
      <c r="D10" s="15" t="s">
        <v>134</v>
      </c>
      <c r="E10" s="16">
        <v>1.3583333333333334</v>
      </c>
      <c r="F10" s="15" t="s">
        <v>135</v>
      </c>
      <c r="G10" s="15" t="s">
        <v>130</v>
      </c>
      <c r="H10" s="16">
        <v>1.288888888888889</v>
      </c>
    </row>
    <row r="11" spans="1:8" ht="56" hidden="1" x14ac:dyDescent="0.15">
      <c r="A11" s="15">
        <v>19</v>
      </c>
      <c r="B11" s="15">
        <v>639</v>
      </c>
      <c r="C11" s="15" t="s">
        <v>159</v>
      </c>
      <c r="D11" s="15" t="s">
        <v>122</v>
      </c>
      <c r="E11" s="16">
        <v>1.4208333333333334</v>
      </c>
      <c r="F11" s="15" t="s">
        <v>123</v>
      </c>
      <c r="G11" s="15" t="s">
        <v>130</v>
      </c>
      <c r="H11" s="16">
        <v>1.288888888888889</v>
      </c>
    </row>
    <row r="12" spans="1:8" ht="42" hidden="1" x14ac:dyDescent="0.15">
      <c r="A12" s="15">
        <v>24</v>
      </c>
      <c r="B12" s="15">
        <v>1009</v>
      </c>
      <c r="C12" s="15" t="s">
        <v>166</v>
      </c>
      <c r="D12" s="15" t="s">
        <v>167</v>
      </c>
      <c r="E12" s="16">
        <v>1.4291666666666665</v>
      </c>
      <c r="F12" s="15" t="s">
        <v>123</v>
      </c>
      <c r="G12" s="15" t="s">
        <v>127</v>
      </c>
      <c r="H12" s="16">
        <v>1.2972222222222223</v>
      </c>
    </row>
    <row r="13" spans="1:8" ht="42" hidden="1" x14ac:dyDescent="0.15">
      <c r="A13" s="15">
        <v>30</v>
      </c>
      <c r="B13" s="15">
        <v>695</v>
      </c>
      <c r="C13" s="15" t="s">
        <v>173</v>
      </c>
      <c r="D13" s="15" t="s">
        <v>161</v>
      </c>
      <c r="E13" s="16">
        <v>1.4381944444444443</v>
      </c>
      <c r="F13" s="15" t="s">
        <v>123</v>
      </c>
      <c r="G13" s="15" t="s">
        <v>127</v>
      </c>
      <c r="H13" s="16">
        <v>1.3062500000000001</v>
      </c>
    </row>
    <row r="14" spans="1:8" ht="42" hidden="1" x14ac:dyDescent="0.15">
      <c r="A14" s="15">
        <v>32</v>
      </c>
      <c r="B14" s="15">
        <v>794</v>
      </c>
      <c r="C14" s="15" t="s">
        <v>175</v>
      </c>
      <c r="D14" s="15" t="s">
        <v>176</v>
      </c>
      <c r="E14" s="16">
        <v>1.4409722222222223</v>
      </c>
      <c r="F14" s="15" t="s">
        <v>123</v>
      </c>
      <c r="G14" s="15" t="s">
        <v>130</v>
      </c>
      <c r="H14" s="16">
        <v>1.3090277777777779</v>
      </c>
    </row>
    <row r="15" spans="1:8" ht="28" hidden="1" x14ac:dyDescent="0.15">
      <c r="A15" s="15">
        <v>36</v>
      </c>
      <c r="B15" s="15">
        <v>410</v>
      </c>
      <c r="C15" s="15" t="s">
        <v>183</v>
      </c>
      <c r="D15" s="15" t="s">
        <v>134</v>
      </c>
      <c r="E15" s="16">
        <v>1.4465277777777779</v>
      </c>
      <c r="F15" s="15" t="s">
        <v>123</v>
      </c>
      <c r="G15" s="15" t="s">
        <v>124</v>
      </c>
      <c r="H15" s="16">
        <v>1.3145833333333334</v>
      </c>
    </row>
    <row r="16" spans="1:8" ht="42" hidden="1" x14ac:dyDescent="0.15">
      <c r="A16" s="15">
        <v>38</v>
      </c>
      <c r="B16" s="15">
        <v>6</v>
      </c>
      <c r="C16" s="15" t="s">
        <v>186</v>
      </c>
      <c r="D16" s="15" t="s">
        <v>187</v>
      </c>
      <c r="E16" s="16">
        <v>1.4493055555555554</v>
      </c>
      <c r="F16" s="15" t="s">
        <v>123</v>
      </c>
      <c r="G16" s="15" t="s">
        <v>124</v>
      </c>
      <c r="H16" s="16">
        <v>1.3173611111111112</v>
      </c>
    </row>
    <row r="17" spans="1:8" ht="56" hidden="1" x14ac:dyDescent="0.15">
      <c r="A17" s="15">
        <v>2</v>
      </c>
      <c r="B17" s="15">
        <v>650</v>
      </c>
      <c r="C17" s="15" t="s">
        <v>125</v>
      </c>
      <c r="D17" s="15" t="s">
        <v>122</v>
      </c>
      <c r="E17" s="16">
        <v>1.3291666666666666</v>
      </c>
      <c r="F17" s="15" t="s">
        <v>126</v>
      </c>
      <c r="G17" s="15" t="s">
        <v>127</v>
      </c>
      <c r="H17" s="16">
        <v>1.3291666666666666</v>
      </c>
    </row>
    <row r="18" spans="1:8" ht="56" hidden="1" x14ac:dyDescent="0.15">
      <c r="A18" s="15">
        <v>12</v>
      </c>
      <c r="B18" s="15">
        <v>954</v>
      </c>
      <c r="C18" s="15" t="s">
        <v>147</v>
      </c>
      <c r="D18" s="15" t="s">
        <v>129</v>
      </c>
      <c r="E18" s="16">
        <v>1.4055555555555557</v>
      </c>
      <c r="F18" s="15" t="s">
        <v>135</v>
      </c>
      <c r="G18" s="15" t="s">
        <v>124</v>
      </c>
      <c r="H18" s="16">
        <v>1.3361111111111112</v>
      </c>
    </row>
    <row r="19" spans="1:8" ht="56" hidden="1" x14ac:dyDescent="0.15">
      <c r="A19" s="15">
        <v>3</v>
      </c>
      <c r="B19" s="15">
        <v>949</v>
      </c>
      <c r="C19" s="15" t="s">
        <v>128</v>
      </c>
      <c r="D19" s="15" t="s">
        <v>129</v>
      </c>
      <c r="E19" s="16">
        <v>1.3368055555555556</v>
      </c>
      <c r="F19" s="15" t="s">
        <v>126</v>
      </c>
      <c r="G19" s="15" t="s">
        <v>130</v>
      </c>
      <c r="H19" s="16">
        <v>1.3368055555555556</v>
      </c>
    </row>
    <row r="20" spans="1:8" ht="42" hidden="1" x14ac:dyDescent="0.15">
      <c r="A20" s="15">
        <v>14</v>
      </c>
      <c r="B20" s="15">
        <v>333</v>
      </c>
      <c r="C20" s="15" t="s">
        <v>150</v>
      </c>
      <c r="D20" s="15" t="s">
        <v>151</v>
      </c>
      <c r="E20" s="16">
        <v>1.4104166666666667</v>
      </c>
      <c r="F20" s="15" t="s">
        <v>135</v>
      </c>
      <c r="G20" s="15" t="s">
        <v>130</v>
      </c>
      <c r="H20" s="16">
        <v>1.340972222222222</v>
      </c>
    </row>
    <row r="21" spans="1:8" ht="42" hidden="1" x14ac:dyDescent="0.15">
      <c r="A21" s="15">
        <v>15</v>
      </c>
      <c r="B21" s="15">
        <v>191</v>
      </c>
      <c r="C21" s="15" t="s">
        <v>152</v>
      </c>
      <c r="D21" s="15" t="s">
        <v>149</v>
      </c>
      <c r="E21" s="16">
        <v>1.4152777777777779</v>
      </c>
      <c r="F21" s="15" t="s">
        <v>135</v>
      </c>
      <c r="G21" s="15" t="s">
        <v>130</v>
      </c>
      <c r="H21" s="16">
        <v>1.3458333333333332</v>
      </c>
    </row>
    <row r="22" spans="1:8" ht="42" hidden="1" x14ac:dyDescent="0.15">
      <c r="A22" s="15">
        <v>16</v>
      </c>
      <c r="B22" s="15">
        <v>330</v>
      </c>
      <c r="C22" s="15" t="s">
        <v>153</v>
      </c>
      <c r="D22" s="15" t="s">
        <v>151</v>
      </c>
      <c r="E22" s="16">
        <v>1.4173611111111111</v>
      </c>
      <c r="F22" s="15" t="s">
        <v>135</v>
      </c>
      <c r="G22" s="15" t="s">
        <v>142</v>
      </c>
      <c r="H22" s="16">
        <v>1.3479166666666667</v>
      </c>
    </row>
    <row r="23" spans="1:8" ht="42" hidden="1" x14ac:dyDescent="0.15">
      <c r="A23" s="15">
        <v>56</v>
      </c>
      <c r="B23" s="15">
        <v>605</v>
      </c>
      <c r="C23" s="15" t="s">
        <v>211</v>
      </c>
      <c r="D23" s="15" t="s">
        <v>137</v>
      </c>
      <c r="E23" s="16">
        <v>1.4798611111111111</v>
      </c>
      <c r="F23" s="15" t="s">
        <v>123</v>
      </c>
      <c r="G23" s="15" t="s">
        <v>130</v>
      </c>
      <c r="H23" s="16">
        <v>1.3479166666666667</v>
      </c>
    </row>
    <row r="24" spans="1:8" ht="42" hidden="1" x14ac:dyDescent="0.15">
      <c r="A24" s="15">
        <v>60</v>
      </c>
      <c r="B24" s="15">
        <v>528</v>
      </c>
      <c r="C24" s="15" t="s">
        <v>215</v>
      </c>
      <c r="D24" s="15" t="s">
        <v>178</v>
      </c>
      <c r="E24" s="16">
        <v>1.4840277777777777</v>
      </c>
      <c r="F24" s="15" t="s">
        <v>123</v>
      </c>
      <c r="G24" s="15" t="s">
        <v>142</v>
      </c>
      <c r="H24" s="16">
        <v>1.3520833333333335</v>
      </c>
    </row>
    <row r="25" spans="1:8" ht="42" hidden="1" x14ac:dyDescent="0.15">
      <c r="A25" s="15">
        <v>21</v>
      </c>
      <c r="B25" s="15">
        <v>606</v>
      </c>
      <c r="C25" s="15" t="s">
        <v>162</v>
      </c>
      <c r="D25" s="15" t="s">
        <v>137</v>
      </c>
      <c r="E25" s="16">
        <v>1.4236111111111109</v>
      </c>
      <c r="F25" s="15" t="s">
        <v>135</v>
      </c>
      <c r="G25" s="15" t="s">
        <v>156</v>
      </c>
      <c r="H25" s="16">
        <v>1.3541666666666667</v>
      </c>
    </row>
    <row r="26" spans="1:8" ht="56" hidden="1" x14ac:dyDescent="0.15">
      <c r="A26" s="15">
        <v>62</v>
      </c>
      <c r="B26" s="15">
        <v>946</v>
      </c>
      <c r="C26" s="15" t="s">
        <v>217</v>
      </c>
      <c r="D26" s="15" t="s">
        <v>129</v>
      </c>
      <c r="E26" s="16">
        <v>1.4930555555555556</v>
      </c>
      <c r="F26" s="15" t="s">
        <v>123</v>
      </c>
      <c r="G26" s="15" t="s">
        <v>124</v>
      </c>
      <c r="H26" s="16">
        <v>1.3611111111111109</v>
      </c>
    </row>
    <row r="27" spans="1:8" ht="42" hidden="1" x14ac:dyDescent="0.15">
      <c r="A27" s="15">
        <v>27</v>
      </c>
      <c r="B27" s="15">
        <v>562</v>
      </c>
      <c r="C27" s="15" t="s">
        <v>170</v>
      </c>
      <c r="D27" s="15" t="s">
        <v>132</v>
      </c>
      <c r="E27" s="16">
        <v>1.4375</v>
      </c>
      <c r="F27" s="15" t="s">
        <v>135</v>
      </c>
      <c r="G27" s="15" t="s">
        <v>142</v>
      </c>
      <c r="H27" s="16">
        <v>1.3680555555555556</v>
      </c>
    </row>
    <row r="28" spans="1:8" ht="42" hidden="1" x14ac:dyDescent="0.15">
      <c r="A28" s="15">
        <v>67</v>
      </c>
      <c r="B28" s="15">
        <v>478</v>
      </c>
      <c r="C28" s="15" t="s">
        <v>224</v>
      </c>
      <c r="D28" s="15" t="s">
        <v>155</v>
      </c>
      <c r="E28" s="16">
        <v>1.5013888888888889</v>
      </c>
      <c r="F28" s="15" t="s">
        <v>123</v>
      </c>
      <c r="G28" s="15" t="s">
        <v>142</v>
      </c>
      <c r="H28" s="16">
        <v>1.3694444444444445</v>
      </c>
    </row>
    <row r="29" spans="1:8" ht="42" x14ac:dyDescent="0.15">
      <c r="A29" s="15">
        <v>31</v>
      </c>
      <c r="B29" s="15">
        <v>1072</v>
      </c>
      <c r="C29" s="15" t="s">
        <v>174</v>
      </c>
      <c r="D29" s="15" t="s">
        <v>141</v>
      </c>
      <c r="E29" s="16">
        <v>1.440277777777778</v>
      </c>
      <c r="F29" s="15" t="s">
        <v>135</v>
      </c>
      <c r="G29" s="15" t="s">
        <v>127</v>
      </c>
      <c r="H29" s="16">
        <v>1.3708333333333333</v>
      </c>
    </row>
    <row r="30" spans="1:8" ht="42" hidden="1" x14ac:dyDescent="0.15">
      <c r="A30" s="15">
        <v>33</v>
      </c>
      <c r="B30" s="15">
        <v>527</v>
      </c>
      <c r="C30" s="15" t="s">
        <v>177</v>
      </c>
      <c r="D30" s="15" t="s">
        <v>178</v>
      </c>
      <c r="E30" s="16">
        <v>1.4423611111111112</v>
      </c>
      <c r="F30" s="15" t="s">
        <v>135</v>
      </c>
      <c r="G30" s="15" t="s">
        <v>130</v>
      </c>
      <c r="H30" s="16">
        <v>1.3729166666666668</v>
      </c>
    </row>
    <row r="31" spans="1:8" ht="42" hidden="1" x14ac:dyDescent="0.15">
      <c r="A31" s="15">
        <v>34</v>
      </c>
      <c r="B31" s="15">
        <v>1041</v>
      </c>
      <c r="C31" s="15" t="s">
        <v>179</v>
      </c>
      <c r="D31" s="15" t="s">
        <v>167</v>
      </c>
      <c r="E31" s="16">
        <v>1.4430555555555555</v>
      </c>
      <c r="F31" s="15" t="s">
        <v>135</v>
      </c>
      <c r="G31" s="15" t="s">
        <v>130</v>
      </c>
      <c r="H31" s="16">
        <v>1.3736111111111111</v>
      </c>
    </row>
    <row r="32" spans="1:8" ht="56" hidden="1" x14ac:dyDescent="0.15">
      <c r="A32" s="15">
        <v>35</v>
      </c>
      <c r="B32" s="15">
        <v>1276</v>
      </c>
      <c r="C32" s="15" t="s">
        <v>180</v>
      </c>
      <c r="D32" s="15" t="s">
        <v>181</v>
      </c>
      <c r="E32" s="16">
        <v>1.4458333333333335</v>
      </c>
      <c r="F32" s="15" t="s">
        <v>135</v>
      </c>
      <c r="G32" s="15" t="s">
        <v>182</v>
      </c>
      <c r="H32" s="16">
        <v>1.3763888888888889</v>
      </c>
    </row>
    <row r="33" spans="1:8" ht="42" hidden="1" x14ac:dyDescent="0.15">
      <c r="A33" s="15">
        <v>6</v>
      </c>
      <c r="B33" s="15">
        <v>1211</v>
      </c>
      <c r="C33" s="15" t="s">
        <v>136</v>
      </c>
      <c r="D33" s="15" t="s">
        <v>137</v>
      </c>
      <c r="E33" s="16">
        <v>1.3770833333333332</v>
      </c>
      <c r="F33" s="15" t="s">
        <v>126</v>
      </c>
      <c r="G33" s="15" t="s">
        <v>130</v>
      </c>
      <c r="H33" s="16">
        <v>1.3770833333333332</v>
      </c>
    </row>
    <row r="34" spans="1:8" ht="56" hidden="1" x14ac:dyDescent="0.15">
      <c r="A34" s="15">
        <v>72</v>
      </c>
      <c r="B34" s="15">
        <v>593</v>
      </c>
      <c r="C34" s="15" t="s">
        <v>230</v>
      </c>
      <c r="D34" s="15" t="s">
        <v>207</v>
      </c>
      <c r="E34" s="16">
        <v>1.5111111111111111</v>
      </c>
      <c r="F34" s="15" t="s">
        <v>123</v>
      </c>
      <c r="G34" s="15" t="s">
        <v>231</v>
      </c>
      <c r="H34" s="16">
        <v>1.3791666666666667</v>
      </c>
    </row>
    <row r="35" spans="1:8" ht="42" hidden="1" x14ac:dyDescent="0.15">
      <c r="A35" s="15">
        <v>42</v>
      </c>
      <c r="B35" s="15">
        <v>903</v>
      </c>
      <c r="C35" s="15" t="s">
        <v>192</v>
      </c>
      <c r="D35" s="15" t="s">
        <v>146</v>
      </c>
      <c r="E35" s="16">
        <v>1.4534722222222223</v>
      </c>
      <c r="F35" s="15" t="s">
        <v>135</v>
      </c>
      <c r="G35" s="15" t="s">
        <v>130</v>
      </c>
      <c r="H35" s="16">
        <v>1.3840277777777779</v>
      </c>
    </row>
    <row r="36" spans="1:8" ht="42" hidden="1" x14ac:dyDescent="0.15">
      <c r="A36" s="15">
        <v>46</v>
      </c>
      <c r="B36" s="15">
        <v>836</v>
      </c>
      <c r="C36" s="15" t="s">
        <v>198</v>
      </c>
      <c r="D36" s="15" t="s">
        <v>176</v>
      </c>
      <c r="E36" s="16">
        <v>1.4673611111111111</v>
      </c>
      <c r="F36" s="15" t="s">
        <v>135</v>
      </c>
      <c r="G36" s="15" t="s">
        <v>142</v>
      </c>
      <c r="H36" s="16">
        <v>1.3979166666666665</v>
      </c>
    </row>
    <row r="37" spans="1:8" ht="56" hidden="1" x14ac:dyDescent="0.15">
      <c r="A37" s="15">
        <v>86</v>
      </c>
      <c r="B37" s="15">
        <v>940</v>
      </c>
      <c r="C37" s="15" t="s">
        <v>245</v>
      </c>
      <c r="D37" s="15" t="s">
        <v>129</v>
      </c>
      <c r="E37" s="16">
        <v>1.5333333333333332</v>
      </c>
      <c r="F37" s="15" t="s">
        <v>123</v>
      </c>
      <c r="G37" s="15" t="s">
        <v>127</v>
      </c>
      <c r="H37" s="16">
        <v>1.4013888888888888</v>
      </c>
    </row>
    <row r="38" spans="1:8" ht="28" hidden="1" x14ac:dyDescent="0.15">
      <c r="A38" s="15">
        <v>48</v>
      </c>
      <c r="B38" s="15">
        <v>429</v>
      </c>
      <c r="C38" s="15" t="s">
        <v>201</v>
      </c>
      <c r="D38" s="15" t="s">
        <v>134</v>
      </c>
      <c r="E38" s="16">
        <v>1.471527777777778</v>
      </c>
      <c r="F38" s="15" t="s">
        <v>135</v>
      </c>
      <c r="G38" s="15" t="s">
        <v>142</v>
      </c>
      <c r="H38" s="16">
        <v>1.4020833333333333</v>
      </c>
    </row>
    <row r="39" spans="1:8" ht="42" x14ac:dyDescent="0.15">
      <c r="A39" s="15">
        <v>49</v>
      </c>
      <c r="B39" s="15">
        <v>1058</v>
      </c>
      <c r="C39" s="15" t="s">
        <v>202</v>
      </c>
      <c r="D39" s="15" t="s">
        <v>141</v>
      </c>
      <c r="E39" s="16">
        <v>1.4722222222222223</v>
      </c>
      <c r="F39" s="15" t="s">
        <v>135</v>
      </c>
      <c r="G39" s="15" t="s">
        <v>124</v>
      </c>
      <c r="H39" s="16">
        <v>1.4027777777777777</v>
      </c>
    </row>
    <row r="40" spans="1:8" ht="42" hidden="1" x14ac:dyDescent="0.15">
      <c r="A40" s="15">
        <v>11</v>
      </c>
      <c r="B40" s="15">
        <v>886</v>
      </c>
      <c r="C40" s="15" t="s">
        <v>145</v>
      </c>
      <c r="D40" s="15" t="s">
        <v>146</v>
      </c>
      <c r="E40" s="16">
        <v>1.403472222222222</v>
      </c>
      <c r="F40" s="15" t="s">
        <v>126</v>
      </c>
      <c r="G40" s="15" t="s">
        <v>124</v>
      </c>
      <c r="H40" s="16">
        <v>1.403472222222222</v>
      </c>
    </row>
    <row r="41" spans="1:8" ht="42" hidden="1" x14ac:dyDescent="0.15">
      <c r="A41" s="15">
        <v>50</v>
      </c>
      <c r="B41" s="15">
        <v>492</v>
      </c>
      <c r="C41" s="15" t="s">
        <v>203</v>
      </c>
      <c r="D41" s="15" t="s">
        <v>155</v>
      </c>
      <c r="E41" s="16">
        <v>1.4743055555555555</v>
      </c>
      <c r="F41" s="15" t="s">
        <v>135</v>
      </c>
      <c r="G41" s="15" t="s">
        <v>124</v>
      </c>
      <c r="H41" s="16">
        <v>1.4048611111111111</v>
      </c>
    </row>
    <row r="42" spans="1:8" ht="42" hidden="1" x14ac:dyDescent="0.15">
      <c r="A42" s="15">
        <v>51</v>
      </c>
      <c r="B42" s="15">
        <v>991</v>
      </c>
      <c r="C42" s="15" t="s">
        <v>204</v>
      </c>
      <c r="D42" s="15" t="s">
        <v>167</v>
      </c>
      <c r="E42" s="16">
        <v>1.4756944444444444</v>
      </c>
      <c r="F42" s="15" t="s">
        <v>135</v>
      </c>
      <c r="G42" s="15" t="s">
        <v>142</v>
      </c>
      <c r="H42" s="16">
        <v>1.40625</v>
      </c>
    </row>
    <row r="43" spans="1:8" ht="28" hidden="1" x14ac:dyDescent="0.15">
      <c r="A43" s="15">
        <v>52</v>
      </c>
      <c r="B43" s="15">
        <v>622</v>
      </c>
      <c r="C43" s="15" t="s">
        <v>205</v>
      </c>
      <c r="D43" s="15" t="s">
        <v>164</v>
      </c>
      <c r="E43" s="16">
        <v>1.4763888888888888</v>
      </c>
      <c r="F43" s="15" t="s">
        <v>135</v>
      </c>
      <c r="G43" s="15" t="s">
        <v>130</v>
      </c>
      <c r="H43" s="16">
        <v>1.4069444444444443</v>
      </c>
    </row>
    <row r="44" spans="1:8" ht="42" hidden="1" x14ac:dyDescent="0.15">
      <c r="A44" s="15">
        <v>54</v>
      </c>
      <c r="B44" s="15">
        <v>203</v>
      </c>
      <c r="C44" s="15" t="s">
        <v>208</v>
      </c>
      <c r="D44" s="15" t="s">
        <v>149</v>
      </c>
      <c r="E44" s="16">
        <v>1.4784722222222222</v>
      </c>
      <c r="F44" s="15" t="s">
        <v>135</v>
      </c>
      <c r="G44" s="15" t="s">
        <v>156</v>
      </c>
      <c r="H44" s="16">
        <v>1.409027777777778</v>
      </c>
    </row>
    <row r="45" spans="1:8" ht="42" hidden="1" x14ac:dyDescent="0.15">
      <c r="A45" s="15">
        <v>13</v>
      </c>
      <c r="B45" s="15">
        <v>211</v>
      </c>
      <c r="C45" s="15" t="s">
        <v>148</v>
      </c>
      <c r="D45" s="15" t="s">
        <v>149</v>
      </c>
      <c r="E45" s="16">
        <v>1.4097222222222223</v>
      </c>
      <c r="F45" s="15" t="s">
        <v>126</v>
      </c>
      <c r="G45" s="15" t="s">
        <v>124</v>
      </c>
      <c r="H45" s="16">
        <v>1.4097222222222223</v>
      </c>
    </row>
    <row r="46" spans="1:8" ht="70" hidden="1" x14ac:dyDescent="0.15">
      <c r="A46" s="15">
        <v>55</v>
      </c>
      <c r="B46" s="15">
        <v>237</v>
      </c>
      <c r="C46" s="15" t="s">
        <v>209</v>
      </c>
      <c r="D46" s="15" t="s">
        <v>210</v>
      </c>
      <c r="E46" s="16">
        <v>1.4791666666666667</v>
      </c>
      <c r="F46" s="15" t="s">
        <v>135</v>
      </c>
      <c r="G46" s="15" t="s">
        <v>127</v>
      </c>
      <c r="H46" s="16">
        <v>1.4097222222222223</v>
      </c>
    </row>
    <row r="47" spans="1:8" ht="28" hidden="1" x14ac:dyDescent="0.15">
      <c r="A47" s="15">
        <v>57</v>
      </c>
      <c r="B47" s="15">
        <v>395</v>
      </c>
      <c r="C47" s="15" t="s">
        <v>212</v>
      </c>
      <c r="D47" s="15" t="s">
        <v>134</v>
      </c>
      <c r="E47" s="16">
        <v>1.4798611111111111</v>
      </c>
      <c r="F47" s="15" t="s">
        <v>135</v>
      </c>
      <c r="G47" s="15" t="s">
        <v>127</v>
      </c>
      <c r="H47" s="16">
        <v>1.4104166666666667</v>
      </c>
    </row>
    <row r="48" spans="1:8" ht="28" hidden="1" x14ac:dyDescent="0.15">
      <c r="A48" s="15">
        <v>59</v>
      </c>
      <c r="B48" s="15">
        <v>105</v>
      </c>
      <c r="C48" s="15" t="s">
        <v>214</v>
      </c>
      <c r="D48" s="15" t="s">
        <v>191</v>
      </c>
      <c r="E48" s="16">
        <v>1.4826388888888891</v>
      </c>
      <c r="F48" s="15" t="s">
        <v>135</v>
      </c>
      <c r="G48" s="15" t="s">
        <v>142</v>
      </c>
      <c r="H48" s="16">
        <v>1.4131944444444444</v>
      </c>
    </row>
    <row r="49" spans="1:8" ht="42" hidden="1" x14ac:dyDescent="0.15">
      <c r="A49" s="15">
        <v>61</v>
      </c>
      <c r="B49" s="15">
        <v>9</v>
      </c>
      <c r="C49" s="15" t="s">
        <v>216</v>
      </c>
      <c r="D49" s="15" t="s">
        <v>158</v>
      </c>
      <c r="E49" s="16">
        <v>1.4888888888888889</v>
      </c>
      <c r="F49" s="15" t="s">
        <v>135</v>
      </c>
      <c r="G49" s="15" t="s">
        <v>130</v>
      </c>
      <c r="H49" s="16">
        <v>1.4194444444444445</v>
      </c>
    </row>
    <row r="50" spans="1:8" ht="42" hidden="1" x14ac:dyDescent="0.15">
      <c r="A50" s="15">
        <v>20</v>
      </c>
      <c r="B50" s="15">
        <v>711</v>
      </c>
      <c r="C50" s="15" t="s">
        <v>160</v>
      </c>
      <c r="D50" s="15" t="s">
        <v>161</v>
      </c>
      <c r="E50" s="16">
        <v>1.4222222222222223</v>
      </c>
      <c r="F50" s="15" t="s">
        <v>126</v>
      </c>
      <c r="G50" s="15" t="s">
        <v>127</v>
      </c>
      <c r="H50" s="16">
        <v>1.4222222222222223</v>
      </c>
    </row>
    <row r="51" spans="1:8" ht="28" hidden="1" x14ac:dyDescent="0.15">
      <c r="A51" s="15">
        <v>22</v>
      </c>
      <c r="B51" s="15">
        <v>621</v>
      </c>
      <c r="C51" s="15" t="s">
        <v>163</v>
      </c>
      <c r="D51" s="15" t="s">
        <v>164</v>
      </c>
      <c r="E51" s="16">
        <v>1.4243055555555555</v>
      </c>
      <c r="F51" s="15" t="s">
        <v>126</v>
      </c>
      <c r="G51" s="15" t="s">
        <v>130</v>
      </c>
      <c r="H51" s="16">
        <v>1.4243055555555555</v>
      </c>
    </row>
    <row r="52" spans="1:8" ht="42" hidden="1" x14ac:dyDescent="0.15">
      <c r="A52" s="15">
        <v>63</v>
      </c>
      <c r="B52" s="15">
        <v>843</v>
      </c>
      <c r="C52" s="15" t="s">
        <v>218</v>
      </c>
      <c r="D52" s="15" t="s">
        <v>219</v>
      </c>
      <c r="E52" s="16">
        <v>1.4944444444444445</v>
      </c>
      <c r="F52" s="15" t="s">
        <v>135</v>
      </c>
      <c r="G52" s="15" t="s">
        <v>142</v>
      </c>
      <c r="H52" s="16">
        <v>1.425</v>
      </c>
    </row>
    <row r="53" spans="1:8" ht="42" hidden="1" x14ac:dyDescent="0.15">
      <c r="A53" s="15">
        <v>23</v>
      </c>
      <c r="B53" s="15">
        <v>1337</v>
      </c>
      <c r="C53" s="15" t="s">
        <v>165</v>
      </c>
      <c r="D53" s="15" t="s">
        <v>155</v>
      </c>
      <c r="E53" s="16">
        <v>1.4256944444444446</v>
      </c>
      <c r="F53" s="15" t="s">
        <v>126</v>
      </c>
      <c r="G53" s="15" t="s">
        <v>130</v>
      </c>
      <c r="H53" s="16">
        <v>1.4256944444444446</v>
      </c>
    </row>
    <row r="54" spans="1:8" ht="42" hidden="1" x14ac:dyDescent="0.15">
      <c r="A54" s="15">
        <v>65</v>
      </c>
      <c r="B54" s="15">
        <v>493</v>
      </c>
      <c r="C54" s="15" t="s">
        <v>221</v>
      </c>
      <c r="D54" s="15" t="s">
        <v>155</v>
      </c>
      <c r="E54" s="16">
        <v>1.4979166666666668</v>
      </c>
      <c r="F54" s="15" t="s">
        <v>135</v>
      </c>
      <c r="G54" s="15" t="s">
        <v>222</v>
      </c>
      <c r="H54" s="16">
        <v>1.4284722222222221</v>
      </c>
    </row>
    <row r="55" spans="1:8" ht="42" x14ac:dyDescent="0.15">
      <c r="A55" s="15">
        <v>25</v>
      </c>
      <c r="B55" s="15">
        <v>1066</v>
      </c>
      <c r="C55" s="15" t="s">
        <v>168</v>
      </c>
      <c r="D55" s="15" t="s">
        <v>141</v>
      </c>
      <c r="E55" s="16">
        <v>1.434722222222222</v>
      </c>
      <c r="F55" s="15" t="s">
        <v>126</v>
      </c>
      <c r="G55" s="15" t="s">
        <v>142</v>
      </c>
      <c r="H55" s="16">
        <v>1.434722222222222</v>
      </c>
    </row>
    <row r="56" spans="1:8" ht="56" hidden="1" x14ac:dyDescent="0.15">
      <c r="A56" s="15">
        <v>26</v>
      </c>
      <c r="B56" s="15">
        <v>945</v>
      </c>
      <c r="C56" s="15" t="s">
        <v>169</v>
      </c>
      <c r="D56" s="15" t="s">
        <v>129</v>
      </c>
      <c r="E56" s="16">
        <v>1.4361111111111111</v>
      </c>
      <c r="F56" s="15" t="s">
        <v>126</v>
      </c>
      <c r="G56" s="15" t="s">
        <v>130</v>
      </c>
      <c r="H56" s="16">
        <v>1.4361111111111111</v>
      </c>
    </row>
    <row r="57" spans="1:8" ht="42" hidden="1" x14ac:dyDescent="0.15">
      <c r="A57" s="15">
        <v>28</v>
      </c>
      <c r="B57" s="15">
        <v>1286</v>
      </c>
      <c r="C57" s="15" t="s">
        <v>171</v>
      </c>
      <c r="D57" s="15" t="s">
        <v>137</v>
      </c>
      <c r="E57" s="16">
        <v>1.4375</v>
      </c>
      <c r="F57" s="15" t="s">
        <v>126</v>
      </c>
      <c r="G57" s="15" t="s">
        <v>130</v>
      </c>
      <c r="H57" s="16">
        <v>1.4375</v>
      </c>
    </row>
    <row r="58" spans="1:8" ht="42" hidden="1" x14ac:dyDescent="0.15">
      <c r="A58" s="15">
        <v>69</v>
      </c>
      <c r="B58" s="15">
        <v>722</v>
      </c>
      <c r="C58" s="15" t="s">
        <v>226</v>
      </c>
      <c r="D58" s="15" t="s">
        <v>161</v>
      </c>
      <c r="E58" s="16">
        <v>1.5069444444444444</v>
      </c>
      <c r="F58" s="15" t="s">
        <v>135</v>
      </c>
      <c r="G58" s="15" t="s">
        <v>156</v>
      </c>
      <c r="H58" s="16">
        <v>1.4375</v>
      </c>
    </row>
    <row r="59" spans="1:8" ht="42" hidden="1" x14ac:dyDescent="0.15">
      <c r="A59" s="15">
        <v>29</v>
      </c>
      <c r="B59" s="15">
        <v>44</v>
      </c>
      <c r="C59" s="15" t="s">
        <v>172</v>
      </c>
      <c r="D59" s="15" t="s">
        <v>158</v>
      </c>
      <c r="E59" s="16">
        <v>1.4381944444444443</v>
      </c>
      <c r="F59" s="15" t="s">
        <v>126</v>
      </c>
      <c r="G59" s="15" t="s">
        <v>142</v>
      </c>
      <c r="H59" s="16">
        <v>1.4381944444444443</v>
      </c>
    </row>
    <row r="60" spans="1:8" ht="28" hidden="1" x14ac:dyDescent="0.15">
      <c r="A60" s="15">
        <v>73</v>
      </c>
      <c r="B60" s="15">
        <v>220</v>
      </c>
      <c r="C60" s="15" t="s">
        <v>232</v>
      </c>
      <c r="D60" s="15" t="s">
        <v>144</v>
      </c>
      <c r="E60" s="16">
        <v>1.5118055555555554</v>
      </c>
      <c r="F60" s="15" t="s">
        <v>135</v>
      </c>
      <c r="G60" s="15" t="s">
        <v>127</v>
      </c>
      <c r="H60" s="16">
        <v>1.4423611111111112</v>
      </c>
    </row>
    <row r="61" spans="1:8" ht="42" hidden="1" x14ac:dyDescent="0.15">
      <c r="A61" s="15">
        <v>74</v>
      </c>
      <c r="B61" s="15">
        <v>1331</v>
      </c>
      <c r="C61" s="15" t="s">
        <v>233</v>
      </c>
      <c r="D61" s="15" t="s">
        <v>185</v>
      </c>
      <c r="E61" s="16">
        <v>1.5145833333333334</v>
      </c>
      <c r="F61" s="15" t="s">
        <v>135</v>
      </c>
      <c r="G61" s="15" t="s">
        <v>130</v>
      </c>
      <c r="H61" s="16">
        <v>1.4451388888888888</v>
      </c>
    </row>
    <row r="62" spans="1:8" ht="42" hidden="1" x14ac:dyDescent="0.15">
      <c r="A62" s="15">
        <v>37</v>
      </c>
      <c r="B62" s="15">
        <v>141</v>
      </c>
      <c r="C62" s="15" t="s">
        <v>184</v>
      </c>
      <c r="D62" s="15" t="s">
        <v>185</v>
      </c>
      <c r="E62" s="16">
        <v>1.4486111111111111</v>
      </c>
      <c r="F62" s="15" t="s">
        <v>126</v>
      </c>
      <c r="G62" s="15" t="s">
        <v>142</v>
      </c>
      <c r="H62" s="16">
        <v>1.4486111111111111</v>
      </c>
    </row>
    <row r="63" spans="1:8" ht="42" x14ac:dyDescent="0.15">
      <c r="A63" s="15">
        <v>78</v>
      </c>
      <c r="B63" s="15">
        <v>1057</v>
      </c>
      <c r="C63" s="15" t="s">
        <v>237</v>
      </c>
      <c r="D63" s="15" t="s">
        <v>141</v>
      </c>
      <c r="E63" s="16">
        <v>1.5208333333333333</v>
      </c>
      <c r="F63" s="15" t="s">
        <v>135</v>
      </c>
      <c r="G63" s="15" t="s">
        <v>142</v>
      </c>
      <c r="H63" s="16">
        <v>1.4513888888888891</v>
      </c>
    </row>
    <row r="64" spans="1:8" ht="28" hidden="1" x14ac:dyDescent="0.15">
      <c r="A64" s="15">
        <v>39</v>
      </c>
      <c r="B64" s="15">
        <v>436</v>
      </c>
      <c r="C64" s="15" t="s">
        <v>188</v>
      </c>
      <c r="D64" s="15" t="s">
        <v>134</v>
      </c>
      <c r="E64" s="16">
        <v>1.4520833333333334</v>
      </c>
      <c r="F64" s="15" t="s">
        <v>126</v>
      </c>
      <c r="G64" s="15" t="s">
        <v>124</v>
      </c>
      <c r="H64" s="16">
        <v>1.4520833333333334</v>
      </c>
    </row>
    <row r="65" spans="1:8" ht="42" hidden="1" x14ac:dyDescent="0.15">
      <c r="A65" s="15">
        <v>40</v>
      </c>
      <c r="B65" s="15">
        <v>381</v>
      </c>
      <c r="C65" s="15" t="s">
        <v>189</v>
      </c>
      <c r="D65" s="15" t="s">
        <v>151</v>
      </c>
      <c r="E65" s="16">
        <v>1.4520833333333334</v>
      </c>
      <c r="F65" s="15" t="s">
        <v>126</v>
      </c>
      <c r="G65" s="15" t="s">
        <v>127</v>
      </c>
      <c r="H65" s="16">
        <v>1.4520833333333334</v>
      </c>
    </row>
    <row r="66" spans="1:8" ht="28" hidden="1" x14ac:dyDescent="0.15">
      <c r="A66" s="15">
        <v>41</v>
      </c>
      <c r="B66" s="15">
        <v>116</v>
      </c>
      <c r="C66" s="15" t="s">
        <v>190</v>
      </c>
      <c r="D66" s="15" t="s">
        <v>191</v>
      </c>
      <c r="E66" s="16">
        <v>1.4527777777777777</v>
      </c>
      <c r="F66" s="15" t="s">
        <v>126</v>
      </c>
      <c r="G66" s="15" t="s">
        <v>127</v>
      </c>
      <c r="H66" s="16">
        <v>1.4527777777777777</v>
      </c>
    </row>
    <row r="67" spans="1:8" ht="42" x14ac:dyDescent="0.15">
      <c r="A67" s="15">
        <v>80</v>
      </c>
      <c r="B67" s="15">
        <v>1074</v>
      </c>
      <c r="C67" s="15" t="s">
        <v>239</v>
      </c>
      <c r="D67" s="15" t="s">
        <v>141</v>
      </c>
      <c r="E67" s="16">
        <v>1.5243055555555556</v>
      </c>
      <c r="F67" s="15" t="s">
        <v>135</v>
      </c>
      <c r="G67" s="15" t="s">
        <v>142</v>
      </c>
      <c r="H67" s="16">
        <v>1.4548611111111109</v>
      </c>
    </row>
    <row r="68" spans="1:8" ht="56" hidden="1" x14ac:dyDescent="0.15">
      <c r="A68" s="15">
        <v>43</v>
      </c>
      <c r="B68" s="15">
        <v>762</v>
      </c>
      <c r="C68" s="15" t="s">
        <v>193</v>
      </c>
      <c r="D68" s="15" t="s">
        <v>194</v>
      </c>
      <c r="E68" s="16">
        <v>1.4555555555555555</v>
      </c>
      <c r="F68" s="15" t="s">
        <v>126</v>
      </c>
      <c r="G68" s="15" t="s">
        <v>127</v>
      </c>
      <c r="H68" s="16">
        <v>1.4555555555555555</v>
      </c>
    </row>
    <row r="69" spans="1:8" ht="42" hidden="1" x14ac:dyDescent="0.15">
      <c r="A69" s="15">
        <v>44</v>
      </c>
      <c r="B69" s="15">
        <v>1335</v>
      </c>
      <c r="C69" s="15" t="s">
        <v>195</v>
      </c>
      <c r="D69" s="15" t="s">
        <v>151</v>
      </c>
      <c r="E69" s="16">
        <v>1.4569444444444446</v>
      </c>
      <c r="F69" s="15" t="s">
        <v>126</v>
      </c>
      <c r="G69" s="15" t="s">
        <v>130</v>
      </c>
      <c r="H69" s="16">
        <v>1.4569444444444446</v>
      </c>
    </row>
    <row r="70" spans="1:8" ht="42" hidden="1" x14ac:dyDescent="0.15">
      <c r="A70" s="15">
        <v>83</v>
      </c>
      <c r="B70" s="15">
        <v>884</v>
      </c>
      <c r="C70" s="15" t="s">
        <v>242</v>
      </c>
      <c r="D70" s="15" t="s">
        <v>146</v>
      </c>
      <c r="E70" s="16">
        <v>1.5298611111111111</v>
      </c>
      <c r="F70" s="15" t="s">
        <v>135</v>
      </c>
      <c r="G70" s="15" t="s">
        <v>124</v>
      </c>
      <c r="H70" s="16">
        <v>1.4604166666666665</v>
      </c>
    </row>
    <row r="71" spans="1:8" ht="42" hidden="1" x14ac:dyDescent="0.15">
      <c r="A71" s="15">
        <v>85</v>
      </c>
      <c r="B71" s="15">
        <v>533</v>
      </c>
      <c r="C71" s="15" t="s">
        <v>244</v>
      </c>
      <c r="D71" s="15" t="s">
        <v>132</v>
      </c>
      <c r="E71" s="16">
        <v>1.5319444444444443</v>
      </c>
      <c r="F71" s="15" t="s">
        <v>135</v>
      </c>
      <c r="G71" s="15" t="s">
        <v>130</v>
      </c>
      <c r="H71" s="16">
        <v>1.4625000000000001</v>
      </c>
    </row>
    <row r="72" spans="1:8" ht="28" hidden="1" x14ac:dyDescent="0.15">
      <c r="A72" s="15">
        <v>87</v>
      </c>
      <c r="B72" s="15">
        <v>99</v>
      </c>
      <c r="C72" s="15" t="s">
        <v>246</v>
      </c>
      <c r="D72" s="15" t="s">
        <v>247</v>
      </c>
      <c r="E72" s="16">
        <v>1.534027777777778</v>
      </c>
      <c r="F72" s="15" t="s">
        <v>135</v>
      </c>
      <c r="G72" s="15" t="s">
        <v>127</v>
      </c>
      <c r="H72" s="16">
        <v>1.4645833333333333</v>
      </c>
    </row>
    <row r="73" spans="1:8" ht="70" hidden="1" x14ac:dyDescent="0.15">
      <c r="A73" s="15">
        <v>45</v>
      </c>
      <c r="B73" s="15">
        <v>1135</v>
      </c>
      <c r="C73" s="15" t="s">
        <v>196</v>
      </c>
      <c r="D73" s="15" t="s">
        <v>197</v>
      </c>
      <c r="E73" s="16">
        <v>1.4666666666666668</v>
      </c>
      <c r="F73" s="15" t="s">
        <v>126</v>
      </c>
      <c r="G73" s="15" t="s">
        <v>130</v>
      </c>
      <c r="H73" s="16">
        <v>1.4666666666666668</v>
      </c>
    </row>
    <row r="74" spans="1:8" ht="42" hidden="1" x14ac:dyDescent="0.15">
      <c r="A74" s="15">
        <v>89</v>
      </c>
      <c r="B74" s="15">
        <v>1353</v>
      </c>
      <c r="C74" s="15" t="s">
        <v>249</v>
      </c>
      <c r="D74" s="15" t="s">
        <v>151</v>
      </c>
      <c r="E74" s="16">
        <v>1.5361111111111112</v>
      </c>
      <c r="F74" s="15" t="s">
        <v>135</v>
      </c>
      <c r="G74" s="15" t="s">
        <v>142</v>
      </c>
      <c r="H74" s="16">
        <v>1.4666666666666668</v>
      </c>
    </row>
    <row r="75" spans="1:8" ht="42" hidden="1" x14ac:dyDescent="0.15">
      <c r="A75" s="15">
        <v>47</v>
      </c>
      <c r="B75" s="15">
        <v>1104</v>
      </c>
      <c r="C75" s="15" t="s">
        <v>199</v>
      </c>
      <c r="D75" s="15" t="s">
        <v>200</v>
      </c>
      <c r="E75" s="16">
        <v>1.4680555555555557</v>
      </c>
      <c r="F75" s="15" t="s">
        <v>126</v>
      </c>
      <c r="G75" s="15" t="s">
        <v>130</v>
      </c>
      <c r="H75" s="16">
        <v>1.4680555555555557</v>
      </c>
    </row>
    <row r="76" spans="1:8" ht="42" hidden="1" x14ac:dyDescent="0.15">
      <c r="A76" s="15">
        <v>93</v>
      </c>
      <c r="B76" s="15">
        <v>608</v>
      </c>
      <c r="C76" s="15" t="s">
        <v>254</v>
      </c>
      <c r="D76" s="15" t="s">
        <v>137</v>
      </c>
      <c r="E76" s="16">
        <v>1.5416666666666667</v>
      </c>
      <c r="F76" s="15" t="s">
        <v>135</v>
      </c>
      <c r="G76" s="15" t="s">
        <v>142</v>
      </c>
      <c r="H76" s="16">
        <v>1.4722222222222223</v>
      </c>
    </row>
    <row r="77" spans="1:8" ht="56" hidden="1" x14ac:dyDescent="0.15">
      <c r="A77" s="15">
        <v>53</v>
      </c>
      <c r="B77" s="15">
        <v>1281</v>
      </c>
      <c r="C77" s="15" t="s">
        <v>206</v>
      </c>
      <c r="D77" s="15" t="s">
        <v>207</v>
      </c>
      <c r="E77" s="16">
        <v>1.4777777777777779</v>
      </c>
      <c r="F77" s="15" t="s">
        <v>126</v>
      </c>
      <c r="G77" s="15" t="s">
        <v>130</v>
      </c>
      <c r="H77" s="16">
        <v>1.4777777777777779</v>
      </c>
    </row>
    <row r="78" spans="1:8" ht="42" hidden="1" x14ac:dyDescent="0.15">
      <c r="A78" s="15">
        <v>101</v>
      </c>
      <c r="B78" s="15">
        <v>221</v>
      </c>
      <c r="C78" s="15" t="s">
        <v>263</v>
      </c>
      <c r="D78" s="15" t="s">
        <v>144</v>
      </c>
      <c r="E78" s="16">
        <v>1.5486111111111109</v>
      </c>
      <c r="F78" s="15" t="s">
        <v>135</v>
      </c>
      <c r="G78" s="15" t="s">
        <v>156</v>
      </c>
      <c r="H78" s="16">
        <v>1.4791666666666667</v>
      </c>
    </row>
    <row r="79" spans="1:8" ht="42" hidden="1" x14ac:dyDescent="0.15">
      <c r="A79" s="15">
        <v>58</v>
      </c>
      <c r="B79" s="15">
        <v>831</v>
      </c>
      <c r="C79" s="15" t="s">
        <v>213</v>
      </c>
      <c r="D79" s="15" t="s">
        <v>176</v>
      </c>
      <c r="E79" s="16">
        <v>1.48125</v>
      </c>
      <c r="F79" s="15" t="s">
        <v>126</v>
      </c>
      <c r="G79" s="15" t="s">
        <v>124</v>
      </c>
      <c r="H79" s="16">
        <v>1.48125</v>
      </c>
    </row>
    <row r="80" spans="1:8" ht="28" hidden="1" x14ac:dyDescent="0.15">
      <c r="A80" s="15">
        <v>104</v>
      </c>
      <c r="B80" s="15">
        <v>451</v>
      </c>
      <c r="C80" s="15" t="s">
        <v>266</v>
      </c>
      <c r="D80" s="15" t="s">
        <v>134</v>
      </c>
      <c r="E80" s="16">
        <v>1.5541666666666665</v>
      </c>
      <c r="F80" s="15" t="s">
        <v>135</v>
      </c>
      <c r="G80" s="15" t="s">
        <v>130</v>
      </c>
      <c r="H80" s="16">
        <v>1.4847222222222223</v>
      </c>
    </row>
    <row r="81" spans="1:8" ht="42" x14ac:dyDescent="0.15">
      <c r="A81" s="15">
        <v>64</v>
      </c>
      <c r="B81" s="15">
        <v>1349</v>
      </c>
      <c r="C81" s="15" t="s">
        <v>220</v>
      </c>
      <c r="D81" s="15" t="s">
        <v>141</v>
      </c>
      <c r="E81" s="16">
        <v>1.4965277777777777</v>
      </c>
      <c r="F81" s="15" t="s">
        <v>126</v>
      </c>
      <c r="G81" s="15" t="s">
        <v>142</v>
      </c>
      <c r="H81" s="16">
        <v>1.4965277777777777</v>
      </c>
    </row>
    <row r="82" spans="1:8" ht="28" hidden="1" x14ac:dyDescent="0.15">
      <c r="A82" s="15">
        <v>66</v>
      </c>
      <c r="B82" s="15">
        <v>1352</v>
      </c>
      <c r="C82" s="15" t="s">
        <v>223</v>
      </c>
      <c r="D82" s="15" t="s">
        <v>134</v>
      </c>
      <c r="E82" s="16">
        <v>1.4993055555555557</v>
      </c>
      <c r="F82" s="15" t="s">
        <v>126</v>
      </c>
      <c r="G82" s="15" t="s">
        <v>127</v>
      </c>
      <c r="H82" s="16">
        <v>1.4993055555555557</v>
      </c>
    </row>
    <row r="83" spans="1:8" ht="56" hidden="1" x14ac:dyDescent="0.15">
      <c r="A83" s="15">
        <v>68</v>
      </c>
      <c r="B83" s="15">
        <v>663</v>
      </c>
      <c r="C83" s="15" t="s">
        <v>225</v>
      </c>
      <c r="D83" s="15" t="s">
        <v>122</v>
      </c>
      <c r="E83" s="16">
        <v>1.5048611111111112</v>
      </c>
      <c r="F83" s="15" t="s">
        <v>126</v>
      </c>
      <c r="G83" s="15" t="s">
        <v>156</v>
      </c>
      <c r="H83" s="16">
        <v>1.5048611111111112</v>
      </c>
    </row>
    <row r="84" spans="1:8" ht="28" hidden="1" x14ac:dyDescent="0.15">
      <c r="A84" s="15">
        <v>70</v>
      </c>
      <c r="B84" s="15">
        <v>181</v>
      </c>
      <c r="C84" s="15" t="s">
        <v>227</v>
      </c>
      <c r="D84" s="15" t="s">
        <v>228</v>
      </c>
      <c r="E84" s="16">
        <v>1.5104166666666667</v>
      </c>
      <c r="F84" s="15" t="s">
        <v>126</v>
      </c>
      <c r="G84" s="15" t="s">
        <v>142</v>
      </c>
      <c r="H84" s="16">
        <v>1.5104166666666667</v>
      </c>
    </row>
    <row r="85" spans="1:8" ht="42" hidden="1" x14ac:dyDescent="0.15">
      <c r="A85" s="15">
        <v>71</v>
      </c>
      <c r="B85" s="15">
        <v>1204</v>
      </c>
      <c r="C85" s="15" t="s">
        <v>229</v>
      </c>
      <c r="D85" s="15" t="s">
        <v>178</v>
      </c>
      <c r="E85" s="16">
        <v>1.5111111111111111</v>
      </c>
      <c r="F85" s="15" t="s">
        <v>126</v>
      </c>
      <c r="G85" s="15" t="s">
        <v>142</v>
      </c>
      <c r="H85" s="16">
        <v>1.5111111111111111</v>
      </c>
    </row>
    <row r="86" spans="1:8" ht="42" hidden="1" x14ac:dyDescent="0.15">
      <c r="A86" s="15">
        <v>75</v>
      </c>
      <c r="B86" s="15">
        <v>1338</v>
      </c>
      <c r="C86" s="15" t="s">
        <v>234</v>
      </c>
      <c r="D86" s="15" t="s">
        <v>132</v>
      </c>
      <c r="E86" s="16">
        <v>1.5173611111111109</v>
      </c>
      <c r="F86" s="15" t="s">
        <v>126</v>
      </c>
      <c r="G86" s="15" t="s">
        <v>231</v>
      </c>
      <c r="H86" s="16">
        <v>1.5173611111111109</v>
      </c>
    </row>
    <row r="87" spans="1:8" ht="42" hidden="1" x14ac:dyDescent="0.15">
      <c r="A87" s="15">
        <v>76</v>
      </c>
      <c r="B87" s="15">
        <v>1348</v>
      </c>
      <c r="C87" s="15" t="s">
        <v>235</v>
      </c>
      <c r="D87" s="15" t="s">
        <v>167</v>
      </c>
      <c r="E87" s="16">
        <v>1.51875</v>
      </c>
      <c r="F87" s="15" t="s">
        <v>126</v>
      </c>
      <c r="G87" s="15" t="s">
        <v>130</v>
      </c>
      <c r="H87" s="16">
        <v>1.51875</v>
      </c>
    </row>
    <row r="88" spans="1:8" ht="42" hidden="1" x14ac:dyDescent="0.15">
      <c r="A88" s="15">
        <v>77</v>
      </c>
      <c r="B88" s="15">
        <v>146</v>
      </c>
      <c r="C88" s="15" t="s">
        <v>236</v>
      </c>
      <c r="D88" s="15" t="s">
        <v>185</v>
      </c>
      <c r="E88" s="16">
        <v>1.5201388888888889</v>
      </c>
      <c r="F88" s="15" t="s">
        <v>126</v>
      </c>
      <c r="G88" s="15" t="s">
        <v>130</v>
      </c>
      <c r="H88" s="16">
        <v>1.5201388888888889</v>
      </c>
    </row>
    <row r="89" spans="1:8" ht="28" hidden="1" x14ac:dyDescent="0.15">
      <c r="A89" s="15">
        <v>79</v>
      </c>
      <c r="B89" s="15">
        <v>449</v>
      </c>
      <c r="C89" s="15" t="s">
        <v>238</v>
      </c>
      <c r="D89" s="15" t="s">
        <v>134</v>
      </c>
      <c r="E89" s="16">
        <v>1.5229166666666665</v>
      </c>
      <c r="F89" s="15" t="s">
        <v>126</v>
      </c>
      <c r="G89" s="15" t="s">
        <v>127</v>
      </c>
      <c r="H89" s="16">
        <v>1.5229166666666665</v>
      </c>
    </row>
    <row r="90" spans="1:8" ht="42" hidden="1" x14ac:dyDescent="0.15">
      <c r="A90" s="15">
        <v>81</v>
      </c>
      <c r="B90" s="15">
        <v>912</v>
      </c>
      <c r="C90" s="15" t="s">
        <v>240</v>
      </c>
      <c r="D90" s="15" t="s">
        <v>146</v>
      </c>
      <c r="E90" s="16">
        <v>1.5263888888888888</v>
      </c>
      <c r="F90" s="15" t="s">
        <v>126</v>
      </c>
      <c r="G90" s="15" t="s">
        <v>130</v>
      </c>
      <c r="H90" s="16">
        <v>1.5263888888888888</v>
      </c>
    </row>
    <row r="91" spans="1:8" ht="42" hidden="1" x14ac:dyDescent="0.15">
      <c r="A91" s="15">
        <v>82</v>
      </c>
      <c r="B91" s="15">
        <v>613</v>
      </c>
      <c r="C91" s="15" t="s">
        <v>241</v>
      </c>
      <c r="D91" s="15" t="s">
        <v>137</v>
      </c>
      <c r="E91" s="16">
        <v>1.528472222222222</v>
      </c>
      <c r="F91" s="15" t="s">
        <v>126</v>
      </c>
      <c r="G91" s="15" t="s">
        <v>142</v>
      </c>
      <c r="H91" s="16">
        <v>1.528472222222222</v>
      </c>
    </row>
    <row r="92" spans="1:8" ht="42" hidden="1" x14ac:dyDescent="0.15">
      <c r="A92" s="15">
        <v>84</v>
      </c>
      <c r="B92" s="15">
        <v>17</v>
      </c>
      <c r="C92" s="15" t="s">
        <v>243</v>
      </c>
      <c r="D92" s="15" t="s">
        <v>158</v>
      </c>
      <c r="E92" s="16">
        <v>1.53125</v>
      </c>
      <c r="F92" s="15" t="s">
        <v>126</v>
      </c>
      <c r="G92" s="15" t="s">
        <v>127</v>
      </c>
      <c r="H92" s="16">
        <v>1.53125</v>
      </c>
    </row>
    <row r="93" spans="1:8" ht="42" hidden="1" x14ac:dyDescent="0.15">
      <c r="A93" s="15">
        <v>88</v>
      </c>
      <c r="B93" s="15">
        <v>1246</v>
      </c>
      <c r="C93" s="15" t="s">
        <v>248</v>
      </c>
      <c r="D93" s="15" t="s">
        <v>151</v>
      </c>
      <c r="E93" s="16">
        <v>1.534027777777778</v>
      </c>
      <c r="F93" s="15" t="s">
        <v>126</v>
      </c>
      <c r="G93" s="15" t="s">
        <v>142</v>
      </c>
      <c r="H93" s="16">
        <v>1.534027777777778</v>
      </c>
    </row>
    <row r="94" spans="1:8" ht="42" hidden="1" x14ac:dyDescent="0.15">
      <c r="A94" s="15">
        <v>90</v>
      </c>
      <c r="B94" s="15">
        <v>1260</v>
      </c>
      <c r="C94" s="15" t="s">
        <v>250</v>
      </c>
      <c r="D94" s="15" t="s">
        <v>146</v>
      </c>
      <c r="E94" s="16">
        <v>1.5381944444444444</v>
      </c>
      <c r="F94" s="15" t="s">
        <v>126</v>
      </c>
      <c r="G94" s="15" t="s">
        <v>127</v>
      </c>
      <c r="H94" s="16">
        <v>1.5381944444444444</v>
      </c>
    </row>
    <row r="95" spans="1:8" ht="70" hidden="1" x14ac:dyDescent="0.15">
      <c r="A95" s="15">
        <v>91</v>
      </c>
      <c r="B95" s="15">
        <v>679</v>
      </c>
      <c r="C95" s="15" t="s">
        <v>251</v>
      </c>
      <c r="D95" s="15" t="s">
        <v>252</v>
      </c>
      <c r="E95" s="16">
        <v>1.5388888888888888</v>
      </c>
      <c r="F95" s="15" t="s">
        <v>126</v>
      </c>
      <c r="G95" s="15" t="s">
        <v>130</v>
      </c>
      <c r="H95" s="16">
        <v>1.5388888888888888</v>
      </c>
    </row>
    <row r="96" spans="1:8" ht="28" hidden="1" x14ac:dyDescent="0.15">
      <c r="A96" s="15">
        <v>92</v>
      </c>
      <c r="B96" s="15">
        <v>115</v>
      </c>
      <c r="C96" s="15" t="s">
        <v>253</v>
      </c>
      <c r="D96" s="15" t="s">
        <v>191</v>
      </c>
      <c r="E96" s="16">
        <v>1.5402777777777779</v>
      </c>
      <c r="F96" s="15" t="s">
        <v>126</v>
      </c>
      <c r="G96" s="15" t="s">
        <v>127</v>
      </c>
      <c r="H96" s="16">
        <v>1.5402777777777779</v>
      </c>
    </row>
    <row r="97" spans="1:8" ht="42" hidden="1" x14ac:dyDescent="0.15">
      <c r="A97" s="15">
        <v>94</v>
      </c>
      <c r="B97" s="15">
        <v>58</v>
      </c>
      <c r="C97" s="15" t="s">
        <v>255</v>
      </c>
      <c r="D97" s="15" t="s">
        <v>256</v>
      </c>
      <c r="E97" s="16">
        <v>1.5416666666666667</v>
      </c>
      <c r="F97" s="15" t="s">
        <v>126</v>
      </c>
      <c r="G97" s="15" t="s">
        <v>130</v>
      </c>
      <c r="H97" s="16">
        <v>1.5416666666666667</v>
      </c>
    </row>
    <row r="98" spans="1:8" ht="56" hidden="1" x14ac:dyDescent="0.15">
      <c r="A98" s="15">
        <v>95</v>
      </c>
      <c r="B98" s="15">
        <v>1316</v>
      </c>
      <c r="C98" s="15" t="s">
        <v>257</v>
      </c>
      <c r="D98" s="15" t="s">
        <v>151</v>
      </c>
      <c r="E98" s="16">
        <v>1.5423611111111111</v>
      </c>
      <c r="F98" s="15" t="s">
        <v>126</v>
      </c>
      <c r="G98" s="15" t="s">
        <v>231</v>
      </c>
      <c r="H98" s="16">
        <v>1.5423611111111111</v>
      </c>
    </row>
    <row r="99" spans="1:8" ht="70" hidden="1" x14ac:dyDescent="0.15">
      <c r="A99" s="15">
        <v>96</v>
      </c>
      <c r="B99" s="15">
        <v>234</v>
      </c>
      <c r="C99" s="15" t="s">
        <v>258</v>
      </c>
      <c r="D99" s="15" t="s">
        <v>210</v>
      </c>
      <c r="E99" s="16">
        <v>1.5430555555555554</v>
      </c>
      <c r="F99" s="15" t="s">
        <v>126</v>
      </c>
      <c r="G99" s="15" t="s">
        <v>130</v>
      </c>
      <c r="H99" s="16">
        <v>1.5430555555555554</v>
      </c>
    </row>
    <row r="100" spans="1:8" ht="42" hidden="1" x14ac:dyDescent="0.15">
      <c r="A100" s="15">
        <v>97</v>
      </c>
      <c r="B100" s="15">
        <v>22</v>
      </c>
      <c r="C100" s="15" t="s">
        <v>259</v>
      </c>
      <c r="D100" s="15" t="s">
        <v>158</v>
      </c>
      <c r="E100" s="16">
        <v>1.5444444444444445</v>
      </c>
      <c r="F100" s="15" t="s">
        <v>126</v>
      </c>
      <c r="G100" s="15" t="s">
        <v>142</v>
      </c>
      <c r="H100" s="16">
        <v>1.5444444444444445</v>
      </c>
    </row>
    <row r="101" spans="1:8" ht="28" hidden="1" x14ac:dyDescent="0.15">
      <c r="A101" s="15">
        <v>98</v>
      </c>
      <c r="B101" s="15">
        <v>1336</v>
      </c>
      <c r="C101" s="15" t="s">
        <v>260</v>
      </c>
      <c r="D101" s="15" t="s">
        <v>134</v>
      </c>
      <c r="E101" s="16">
        <v>1.5451388888888891</v>
      </c>
      <c r="F101" s="15" t="s">
        <v>126</v>
      </c>
      <c r="G101" s="15" t="s">
        <v>130</v>
      </c>
      <c r="H101" s="16">
        <v>1.5451388888888891</v>
      </c>
    </row>
    <row r="102" spans="1:8" ht="56" hidden="1" x14ac:dyDescent="0.15">
      <c r="A102" s="15">
        <v>99</v>
      </c>
      <c r="B102" s="15">
        <v>939</v>
      </c>
      <c r="C102" s="15" t="s">
        <v>261</v>
      </c>
      <c r="D102" s="15" t="s">
        <v>129</v>
      </c>
      <c r="E102" s="16">
        <v>1.5458333333333334</v>
      </c>
      <c r="F102" s="15" t="s">
        <v>126</v>
      </c>
      <c r="G102" s="15" t="s">
        <v>130</v>
      </c>
      <c r="H102" s="16">
        <v>1.5458333333333334</v>
      </c>
    </row>
    <row r="103" spans="1:8" ht="56" hidden="1" x14ac:dyDescent="0.15">
      <c r="A103" s="15">
        <v>100</v>
      </c>
      <c r="B103" s="15">
        <v>771</v>
      </c>
      <c r="C103" s="15" t="s">
        <v>262</v>
      </c>
      <c r="D103" s="15" t="s">
        <v>194</v>
      </c>
      <c r="E103" s="16">
        <v>1.5472222222222223</v>
      </c>
      <c r="F103" s="15" t="s">
        <v>126</v>
      </c>
      <c r="G103" s="15" t="s">
        <v>130</v>
      </c>
      <c r="H103" s="16">
        <v>1.5472222222222223</v>
      </c>
    </row>
    <row r="104" spans="1:8" ht="56" hidden="1" x14ac:dyDescent="0.15">
      <c r="A104" s="15">
        <v>102</v>
      </c>
      <c r="B104" s="15">
        <v>1339</v>
      </c>
      <c r="C104" s="15" t="s">
        <v>264</v>
      </c>
      <c r="D104" s="15" t="s">
        <v>207</v>
      </c>
      <c r="E104" s="16">
        <v>1.55</v>
      </c>
      <c r="F104" s="15" t="s">
        <v>126</v>
      </c>
      <c r="G104" s="15" t="s">
        <v>130</v>
      </c>
      <c r="H104" s="16">
        <v>1.55</v>
      </c>
    </row>
    <row r="105" spans="1:8" ht="42" hidden="1" x14ac:dyDescent="0.15">
      <c r="A105" s="15">
        <v>103</v>
      </c>
      <c r="B105" s="15">
        <v>1356</v>
      </c>
      <c r="C105" s="15" t="s">
        <v>265</v>
      </c>
      <c r="D105" s="15" t="s">
        <v>185</v>
      </c>
      <c r="E105" s="16">
        <v>1.5534722222222221</v>
      </c>
      <c r="F105" s="15" t="s">
        <v>126</v>
      </c>
      <c r="G105" s="15" t="s">
        <v>127</v>
      </c>
      <c r="H105" s="16">
        <v>1.5534722222222221</v>
      </c>
    </row>
    <row r="106" spans="1:8" ht="28" hidden="1" x14ac:dyDescent="0.15">
      <c r="A106" s="15">
        <v>105</v>
      </c>
      <c r="B106" s="15">
        <v>1168</v>
      </c>
      <c r="C106" s="15" t="s">
        <v>267</v>
      </c>
      <c r="D106" s="15" t="s">
        <v>134</v>
      </c>
      <c r="E106" s="16">
        <v>1.5576388888888888</v>
      </c>
      <c r="F106" s="15" t="s">
        <v>126</v>
      </c>
      <c r="G106" s="15" t="s">
        <v>130</v>
      </c>
      <c r="H106" s="16">
        <v>1.5576388888888888</v>
      </c>
    </row>
    <row r="107" spans="1:8" ht="28" hidden="1" x14ac:dyDescent="0.15">
      <c r="A107" s="15">
        <v>106</v>
      </c>
      <c r="B107" s="15">
        <v>618</v>
      </c>
      <c r="C107" s="15" t="s">
        <v>268</v>
      </c>
      <c r="D107" s="15" t="s">
        <v>164</v>
      </c>
      <c r="E107" s="16">
        <v>1.5590277777777777</v>
      </c>
      <c r="F107" s="15" t="s">
        <v>126</v>
      </c>
      <c r="G107" s="15" t="s">
        <v>124</v>
      </c>
      <c r="H107" s="16">
        <v>1.5590277777777777</v>
      </c>
    </row>
    <row r="108" spans="1:8" ht="42" hidden="1" x14ac:dyDescent="0.15">
      <c r="A108" s="15">
        <v>107</v>
      </c>
      <c r="B108" s="15">
        <v>1301</v>
      </c>
      <c r="C108" s="15" t="s">
        <v>269</v>
      </c>
      <c r="D108" s="15" t="s">
        <v>132</v>
      </c>
      <c r="E108" s="16">
        <v>1.5611111111111111</v>
      </c>
      <c r="F108" s="15" t="s">
        <v>126</v>
      </c>
      <c r="G108" s="15" t="s">
        <v>130</v>
      </c>
      <c r="H108" s="16">
        <v>1.5611111111111111</v>
      </c>
    </row>
    <row r="109" spans="1:8" ht="28" hidden="1" x14ac:dyDescent="0.15">
      <c r="A109" s="15">
        <v>108</v>
      </c>
      <c r="B109" s="15">
        <v>440</v>
      </c>
      <c r="C109" s="15" t="s">
        <v>270</v>
      </c>
      <c r="D109" s="15" t="s">
        <v>134</v>
      </c>
      <c r="E109" s="16">
        <v>1.5645833333333332</v>
      </c>
      <c r="F109" s="15" t="s">
        <v>126</v>
      </c>
      <c r="G109" s="15" t="s">
        <v>130</v>
      </c>
      <c r="H109" s="16">
        <v>1.5645833333333332</v>
      </c>
    </row>
    <row r="110" spans="1:8" ht="42" hidden="1" x14ac:dyDescent="0.15">
      <c r="A110" s="15">
        <v>109</v>
      </c>
      <c r="B110" s="15">
        <v>212</v>
      </c>
      <c r="C110" s="15" t="s">
        <v>271</v>
      </c>
      <c r="D110" s="15" t="s">
        <v>149</v>
      </c>
      <c r="E110" s="16">
        <v>1.5666666666666667</v>
      </c>
      <c r="F110" s="15" t="s">
        <v>126</v>
      </c>
      <c r="G110" s="15" t="s">
        <v>124</v>
      </c>
      <c r="H110" s="16">
        <v>1.5666666666666667</v>
      </c>
    </row>
    <row r="111" spans="1:8" ht="42" x14ac:dyDescent="0.15">
      <c r="A111" s="15">
        <v>110</v>
      </c>
      <c r="B111" s="15">
        <v>1350</v>
      </c>
      <c r="C111" s="15" t="s">
        <v>272</v>
      </c>
      <c r="D111" s="15" t="s">
        <v>141</v>
      </c>
      <c r="E111" s="16">
        <v>1.5701388888888888</v>
      </c>
      <c r="F111" s="15" t="s">
        <v>126</v>
      </c>
      <c r="G111" s="15" t="s">
        <v>142</v>
      </c>
      <c r="H111" s="16">
        <v>1.5701388888888888</v>
      </c>
    </row>
    <row r="112" spans="1:8" ht="56" hidden="1" x14ac:dyDescent="0.15">
      <c r="A112" s="15">
        <v>111</v>
      </c>
      <c r="B112" s="15">
        <v>768</v>
      </c>
      <c r="C112" s="15" t="s">
        <v>273</v>
      </c>
      <c r="D112" s="15" t="s">
        <v>194</v>
      </c>
      <c r="E112" s="16">
        <v>1.5715277777777779</v>
      </c>
      <c r="F112" s="15" t="s">
        <v>126</v>
      </c>
      <c r="G112" s="15" t="s">
        <v>124</v>
      </c>
      <c r="H112" s="16">
        <v>1.5715277777777779</v>
      </c>
    </row>
    <row r="113" spans="1:8" ht="42" hidden="1" x14ac:dyDescent="0.15">
      <c r="A113" s="15">
        <v>112</v>
      </c>
      <c r="B113" s="15">
        <v>690</v>
      </c>
      <c r="C113" s="15" t="s">
        <v>274</v>
      </c>
      <c r="D113" s="15" t="s">
        <v>161</v>
      </c>
      <c r="E113" s="16">
        <v>1.5736111111111111</v>
      </c>
      <c r="F113" s="15" t="s">
        <v>126</v>
      </c>
      <c r="G113" s="15" t="s">
        <v>130</v>
      </c>
      <c r="H113" s="16">
        <v>1.5736111111111111</v>
      </c>
    </row>
    <row r="114" spans="1:8" ht="28" hidden="1" x14ac:dyDescent="0.15">
      <c r="A114" s="15">
        <v>113</v>
      </c>
      <c r="B114" s="15">
        <v>95</v>
      </c>
      <c r="C114" s="15" t="s">
        <v>275</v>
      </c>
      <c r="D114" s="15" t="s">
        <v>247</v>
      </c>
      <c r="E114" s="16">
        <v>1.575</v>
      </c>
      <c r="F114" s="15" t="s">
        <v>126</v>
      </c>
      <c r="G114" s="15" t="s">
        <v>130</v>
      </c>
      <c r="H114" s="16">
        <v>1.575</v>
      </c>
    </row>
    <row r="115" spans="1:8" ht="28" hidden="1" x14ac:dyDescent="0.15">
      <c r="A115" s="15">
        <v>114</v>
      </c>
      <c r="B115" s="15">
        <v>414</v>
      </c>
      <c r="C115" s="15" t="s">
        <v>276</v>
      </c>
      <c r="D115" s="15" t="s">
        <v>134</v>
      </c>
      <c r="E115" s="16">
        <v>1.5777777777777777</v>
      </c>
      <c r="F115" s="15" t="s">
        <v>126</v>
      </c>
      <c r="G115" s="15" t="s">
        <v>231</v>
      </c>
      <c r="H115" s="16">
        <v>1.5777777777777777</v>
      </c>
    </row>
    <row r="116" spans="1:8" ht="42" hidden="1" x14ac:dyDescent="0.15">
      <c r="A116" s="15">
        <v>115</v>
      </c>
      <c r="B116" s="15">
        <v>1156</v>
      </c>
      <c r="C116" s="15" t="s">
        <v>277</v>
      </c>
      <c r="D116" s="15" t="s">
        <v>158</v>
      </c>
      <c r="E116" s="16">
        <v>1.5854166666666665</v>
      </c>
      <c r="F116" s="15" t="s">
        <v>126</v>
      </c>
      <c r="G116" s="15" t="s">
        <v>127</v>
      </c>
      <c r="H116" s="16">
        <v>1.5854166666666665</v>
      </c>
    </row>
    <row r="117" spans="1:8" ht="28" hidden="1" x14ac:dyDescent="0.15">
      <c r="A117" s="15">
        <v>116</v>
      </c>
      <c r="B117" s="15">
        <v>637</v>
      </c>
      <c r="C117" s="15" t="s">
        <v>278</v>
      </c>
      <c r="D117" s="15" t="s">
        <v>164</v>
      </c>
      <c r="E117" s="16">
        <v>1.5861111111111112</v>
      </c>
      <c r="F117" s="15" t="s">
        <v>126</v>
      </c>
      <c r="G117" s="15" t="s">
        <v>124</v>
      </c>
      <c r="H117" s="16">
        <v>1.5861111111111112</v>
      </c>
    </row>
    <row r="118" spans="1:8" ht="70" hidden="1" x14ac:dyDescent="0.15">
      <c r="A118" s="15">
        <v>117</v>
      </c>
      <c r="B118" s="15">
        <v>1340</v>
      </c>
      <c r="C118" s="15" t="s">
        <v>279</v>
      </c>
      <c r="D118" s="15" t="s">
        <v>252</v>
      </c>
      <c r="E118" s="16">
        <v>1.5888888888888888</v>
      </c>
      <c r="F118" s="15" t="s">
        <v>126</v>
      </c>
      <c r="G118" s="15" t="s">
        <v>142</v>
      </c>
      <c r="H118" s="16">
        <v>1.5888888888888888</v>
      </c>
    </row>
    <row r="119" spans="1:8" ht="28" hidden="1" x14ac:dyDescent="0.15">
      <c r="A119" s="15">
        <v>118</v>
      </c>
      <c r="B119" s="15">
        <v>459</v>
      </c>
      <c r="C119" s="15" t="s">
        <v>280</v>
      </c>
      <c r="D119" s="15" t="s">
        <v>134</v>
      </c>
      <c r="E119" s="16">
        <v>1.5895833333333333</v>
      </c>
      <c r="F119" s="15" t="s">
        <v>126</v>
      </c>
      <c r="G119" s="15" t="s">
        <v>231</v>
      </c>
      <c r="H119" s="16">
        <v>1.5895833333333333</v>
      </c>
    </row>
    <row r="120" spans="1:8" ht="42" x14ac:dyDescent="0.15">
      <c r="A120" s="15">
        <v>119</v>
      </c>
      <c r="B120" s="15">
        <v>1073</v>
      </c>
      <c r="C120" s="15" t="s">
        <v>281</v>
      </c>
      <c r="D120" s="15" t="s">
        <v>141</v>
      </c>
      <c r="E120" s="16">
        <v>1.590972222222222</v>
      </c>
      <c r="F120" s="15" t="s">
        <v>126</v>
      </c>
      <c r="G120" s="15" t="s">
        <v>156</v>
      </c>
      <c r="H120" s="16">
        <v>1.590972222222222</v>
      </c>
    </row>
    <row r="121" spans="1:8" ht="28" hidden="1" x14ac:dyDescent="0.15">
      <c r="A121" s="15">
        <v>120</v>
      </c>
      <c r="B121" s="15">
        <v>171</v>
      </c>
      <c r="C121" s="15" t="s">
        <v>282</v>
      </c>
      <c r="D121" s="15" t="s">
        <v>228</v>
      </c>
      <c r="E121" s="16">
        <v>1.6006944444444444</v>
      </c>
      <c r="F121" s="15" t="s">
        <v>126</v>
      </c>
      <c r="G121" s="15" t="s">
        <v>130</v>
      </c>
      <c r="H121" s="16">
        <v>1.6006944444444444</v>
      </c>
    </row>
    <row r="122" spans="1:8" ht="28" hidden="1" x14ac:dyDescent="0.15">
      <c r="A122" s="15">
        <v>121</v>
      </c>
      <c r="B122" s="15">
        <v>109</v>
      </c>
      <c r="C122" s="15" t="s">
        <v>283</v>
      </c>
      <c r="D122" s="15" t="s">
        <v>191</v>
      </c>
      <c r="E122" s="16">
        <v>1.6013888888888888</v>
      </c>
      <c r="F122" s="15" t="s">
        <v>126</v>
      </c>
      <c r="G122" s="15" t="s">
        <v>142</v>
      </c>
      <c r="H122" s="16">
        <v>1.6013888888888888</v>
      </c>
    </row>
    <row r="123" spans="1:8" ht="28" hidden="1" x14ac:dyDescent="0.15">
      <c r="A123" s="15">
        <v>122</v>
      </c>
      <c r="B123" s="15">
        <v>1299</v>
      </c>
      <c r="C123" s="15" t="s">
        <v>284</v>
      </c>
      <c r="D123" s="15" t="s">
        <v>134</v>
      </c>
      <c r="E123" s="16">
        <v>1.6020833333333335</v>
      </c>
      <c r="F123" s="15" t="s">
        <v>126</v>
      </c>
      <c r="G123" s="15" t="s">
        <v>222</v>
      </c>
      <c r="H123" s="16">
        <v>1.6020833333333335</v>
      </c>
    </row>
    <row r="124" spans="1:8" ht="42" hidden="1" x14ac:dyDescent="0.15">
      <c r="A124" s="15">
        <v>123</v>
      </c>
      <c r="B124" s="15">
        <v>807</v>
      </c>
      <c r="C124" s="15" t="s">
        <v>285</v>
      </c>
      <c r="D124" s="15" t="s">
        <v>176</v>
      </c>
      <c r="E124" s="16">
        <v>1.6027777777777779</v>
      </c>
      <c r="F124" s="15" t="s">
        <v>126</v>
      </c>
      <c r="G124" s="15" t="s">
        <v>130</v>
      </c>
      <c r="H124" s="16">
        <v>1.6027777777777779</v>
      </c>
    </row>
    <row r="125" spans="1:8" ht="42" hidden="1" x14ac:dyDescent="0.15">
      <c r="A125" s="15">
        <v>124</v>
      </c>
      <c r="B125" s="15">
        <v>553</v>
      </c>
      <c r="C125" s="15" t="s">
        <v>286</v>
      </c>
      <c r="D125" s="15" t="s">
        <v>132</v>
      </c>
      <c r="E125" s="16">
        <v>1.6041666666666667</v>
      </c>
      <c r="F125" s="15" t="s">
        <v>126</v>
      </c>
      <c r="G125" s="15" t="s">
        <v>231</v>
      </c>
      <c r="H125" s="16">
        <v>1.6041666666666667</v>
      </c>
    </row>
    <row r="126" spans="1:8" ht="42" hidden="1" x14ac:dyDescent="0.15">
      <c r="A126" s="15">
        <v>125</v>
      </c>
      <c r="B126" s="15">
        <v>282</v>
      </c>
      <c r="C126" s="15" t="s">
        <v>287</v>
      </c>
      <c r="D126" s="15" t="s">
        <v>288</v>
      </c>
      <c r="E126" s="16">
        <v>1.6048611111111111</v>
      </c>
      <c r="F126" s="15" t="s">
        <v>126</v>
      </c>
      <c r="G126" s="15" t="s">
        <v>156</v>
      </c>
      <c r="H126" s="16">
        <v>1.6048611111111111</v>
      </c>
    </row>
    <row r="127" spans="1:8" ht="42" hidden="1" x14ac:dyDescent="0.15">
      <c r="A127" s="15">
        <v>126</v>
      </c>
      <c r="B127" s="15">
        <v>535</v>
      </c>
      <c r="C127" s="15" t="s">
        <v>289</v>
      </c>
      <c r="D127" s="15" t="s">
        <v>132</v>
      </c>
      <c r="E127" s="16">
        <v>1.6090277777777777</v>
      </c>
      <c r="F127" s="15" t="s">
        <v>126</v>
      </c>
      <c r="G127" s="15" t="s">
        <v>124</v>
      </c>
      <c r="H127" s="16">
        <v>1.6090277777777777</v>
      </c>
    </row>
    <row r="128" spans="1:8" ht="42" hidden="1" x14ac:dyDescent="0.15">
      <c r="A128" s="15">
        <v>127</v>
      </c>
      <c r="B128" s="15">
        <v>795</v>
      </c>
      <c r="C128" s="15" t="s">
        <v>290</v>
      </c>
      <c r="D128" s="15" t="s">
        <v>176</v>
      </c>
      <c r="E128" s="16">
        <v>1.6104166666666666</v>
      </c>
      <c r="F128" s="15" t="s">
        <v>126</v>
      </c>
      <c r="G128" s="15" t="s">
        <v>124</v>
      </c>
      <c r="H128" s="16">
        <v>1.6104166666666666</v>
      </c>
    </row>
    <row r="129" spans="1:8" ht="42" x14ac:dyDescent="0.15">
      <c r="A129" s="15">
        <v>128</v>
      </c>
      <c r="B129" s="15">
        <v>1261</v>
      </c>
      <c r="C129" s="15" t="s">
        <v>291</v>
      </c>
      <c r="D129" s="15" t="s">
        <v>141</v>
      </c>
      <c r="E129" s="16">
        <v>1.6180555555555556</v>
      </c>
      <c r="F129" s="15" t="s">
        <v>126</v>
      </c>
      <c r="G129" s="15" t="s">
        <v>130</v>
      </c>
      <c r="H129" s="16">
        <v>1.6180555555555556</v>
      </c>
    </row>
    <row r="130" spans="1:8" ht="56" hidden="1" x14ac:dyDescent="0.15">
      <c r="A130" s="15">
        <v>129</v>
      </c>
      <c r="B130" s="15">
        <v>758</v>
      </c>
      <c r="C130" s="15" t="s">
        <v>292</v>
      </c>
      <c r="D130" s="15" t="s">
        <v>194</v>
      </c>
      <c r="E130" s="16">
        <v>1.6243055555555557</v>
      </c>
      <c r="F130" s="15" t="s">
        <v>126</v>
      </c>
      <c r="G130" s="15" t="s">
        <v>156</v>
      </c>
      <c r="H130" s="16">
        <v>1.6243055555555557</v>
      </c>
    </row>
    <row r="131" spans="1:8" ht="42" hidden="1" x14ac:dyDescent="0.15">
      <c r="A131" s="15">
        <v>130</v>
      </c>
      <c r="B131" s="15">
        <v>279</v>
      </c>
      <c r="C131" s="15" t="s">
        <v>293</v>
      </c>
      <c r="D131" s="15" t="s">
        <v>288</v>
      </c>
      <c r="E131" s="16">
        <v>1.6291666666666667</v>
      </c>
      <c r="F131" s="15" t="s">
        <v>126</v>
      </c>
      <c r="G131" s="15" t="s">
        <v>127</v>
      </c>
      <c r="H131" s="16">
        <v>1.6291666666666667</v>
      </c>
    </row>
    <row r="132" spans="1:8" ht="28" hidden="1" x14ac:dyDescent="0.15">
      <c r="A132" s="15">
        <v>131</v>
      </c>
      <c r="B132" s="15">
        <v>636</v>
      </c>
      <c r="C132" s="15" t="s">
        <v>294</v>
      </c>
      <c r="D132" s="15" t="s">
        <v>164</v>
      </c>
      <c r="E132" s="16">
        <v>1.6319444444444444</v>
      </c>
      <c r="F132" s="15" t="s">
        <v>126</v>
      </c>
      <c r="G132" s="15" t="s">
        <v>124</v>
      </c>
      <c r="H132" s="16">
        <v>1.6319444444444444</v>
      </c>
    </row>
    <row r="133" spans="1:8" ht="42" hidden="1" x14ac:dyDescent="0.15">
      <c r="A133" s="15">
        <v>132</v>
      </c>
      <c r="B133" s="15">
        <v>31</v>
      </c>
      <c r="C133" s="15" t="s">
        <v>295</v>
      </c>
      <c r="D133" s="15" t="s">
        <v>158</v>
      </c>
      <c r="E133" s="16">
        <v>1.6347222222222222</v>
      </c>
      <c r="F133" s="15" t="s">
        <v>126</v>
      </c>
      <c r="G133" s="15" t="s">
        <v>156</v>
      </c>
      <c r="H133" s="16">
        <v>1.6347222222222222</v>
      </c>
    </row>
    <row r="134" spans="1:8" ht="42" hidden="1" x14ac:dyDescent="0.15">
      <c r="A134" s="15">
        <v>133</v>
      </c>
      <c r="B134" s="15">
        <v>38</v>
      </c>
      <c r="C134" s="15" t="s">
        <v>296</v>
      </c>
      <c r="D134" s="15" t="s">
        <v>158</v>
      </c>
      <c r="E134" s="16">
        <v>1.6361111111111111</v>
      </c>
      <c r="F134" s="15" t="s">
        <v>126</v>
      </c>
      <c r="G134" s="15" t="s">
        <v>127</v>
      </c>
      <c r="H134" s="16">
        <v>1.6361111111111111</v>
      </c>
    </row>
    <row r="135" spans="1:8" ht="42" hidden="1" x14ac:dyDescent="0.15">
      <c r="A135" s="15">
        <v>134</v>
      </c>
      <c r="B135" s="15">
        <v>187</v>
      </c>
      <c r="C135" s="15" t="s">
        <v>297</v>
      </c>
      <c r="D135" s="15" t="s">
        <v>298</v>
      </c>
      <c r="E135" s="16">
        <v>1.6368055555555554</v>
      </c>
      <c r="F135" s="15" t="s">
        <v>126</v>
      </c>
      <c r="G135" s="15" t="s">
        <v>124</v>
      </c>
      <c r="H135" s="16">
        <v>1.6368055555555554</v>
      </c>
    </row>
    <row r="136" spans="1:8" ht="56" hidden="1" x14ac:dyDescent="0.15">
      <c r="A136" s="15">
        <v>135</v>
      </c>
      <c r="B136" s="15">
        <v>640</v>
      </c>
      <c r="C136" s="15" t="s">
        <v>299</v>
      </c>
      <c r="D136" s="15" t="s">
        <v>122</v>
      </c>
      <c r="E136" s="16">
        <v>1.6381944444444445</v>
      </c>
      <c r="F136" s="15" t="s">
        <v>126</v>
      </c>
      <c r="G136" s="15" t="s">
        <v>142</v>
      </c>
      <c r="H136" s="16">
        <v>1.6381944444444445</v>
      </c>
    </row>
    <row r="137" spans="1:8" ht="42" hidden="1" x14ac:dyDescent="0.15">
      <c r="A137" s="15">
        <v>136</v>
      </c>
      <c r="B137" s="15">
        <v>56</v>
      </c>
      <c r="C137" s="15" t="s">
        <v>300</v>
      </c>
      <c r="D137" s="15" t="s">
        <v>256</v>
      </c>
      <c r="E137" s="16">
        <v>1.6416666666666666</v>
      </c>
      <c r="F137" s="15" t="s">
        <v>126</v>
      </c>
      <c r="G137" s="15" t="s">
        <v>127</v>
      </c>
      <c r="H137" s="16">
        <v>1.6416666666666666</v>
      </c>
    </row>
    <row r="138" spans="1:8" ht="28" hidden="1" x14ac:dyDescent="0.15">
      <c r="A138" s="15">
        <v>137</v>
      </c>
      <c r="B138" s="15">
        <v>420</v>
      </c>
      <c r="C138" s="15" t="s">
        <v>301</v>
      </c>
      <c r="D138" s="15" t="s">
        <v>134</v>
      </c>
      <c r="E138" s="16">
        <v>1.64375</v>
      </c>
      <c r="F138" s="15" t="s">
        <v>126</v>
      </c>
      <c r="G138" s="15" t="s">
        <v>302</v>
      </c>
      <c r="H138" s="16">
        <v>1.64375</v>
      </c>
    </row>
    <row r="139" spans="1:8" ht="28" hidden="1" x14ac:dyDescent="0.15">
      <c r="A139" s="15">
        <v>138</v>
      </c>
      <c r="B139" s="15">
        <v>175</v>
      </c>
      <c r="C139" s="15" t="s">
        <v>303</v>
      </c>
      <c r="D139" s="15" t="s">
        <v>228</v>
      </c>
      <c r="E139" s="16">
        <v>1.6465277777777778</v>
      </c>
      <c r="F139" s="15" t="s">
        <v>126</v>
      </c>
      <c r="G139" s="15" t="s">
        <v>156</v>
      </c>
      <c r="H139" s="16">
        <v>1.6465277777777778</v>
      </c>
    </row>
    <row r="140" spans="1:8" ht="42" hidden="1" x14ac:dyDescent="0.15">
      <c r="A140" s="15">
        <v>139</v>
      </c>
      <c r="B140" s="15">
        <v>138</v>
      </c>
      <c r="C140" s="15" t="s">
        <v>304</v>
      </c>
      <c r="D140" s="15" t="s">
        <v>185</v>
      </c>
      <c r="E140" s="16">
        <v>1.6569444444444443</v>
      </c>
      <c r="F140" s="15" t="s">
        <v>126</v>
      </c>
      <c r="G140" s="15" t="s">
        <v>142</v>
      </c>
      <c r="H140" s="16">
        <v>1.6569444444444443</v>
      </c>
    </row>
    <row r="141" spans="1:8" ht="42" hidden="1" x14ac:dyDescent="0.15">
      <c r="A141" s="15">
        <v>140</v>
      </c>
      <c r="B141" s="15">
        <v>855</v>
      </c>
      <c r="C141" s="15" t="s">
        <v>305</v>
      </c>
      <c r="D141" s="15" t="s">
        <v>146</v>
      </c>
      <c r="E141" s="16">
        <v>1.6694444444444445</v>
      </c>
      <c r="F141" s="15" t="s">
        <v>126</v>
      </c>
      <c r="G141" s="15" t="s">
        <v>127</v>
      </c>
      <c r="H141" s="16">
        <v>1.6694444444444445</v>
      </c>
    </row>
    <row r="142" spans="1:8" ht="42" hidden="1" x14ac:dyDescent="0.15">
      <c r="A142" s="15">
        <v>141</v>
      </c>
      <c r="B142" s="15">
        <v>1280</v>
      </c>
      <c r="C142" s="15" t="s">
        <v>306</v>
      </c>
      <c r="D142" s="15" t="s">
        <v>132</v>
      </c>
      <c r="E142" s="16">
        <v>1.6722222222222223</v>
      </c>
      <c r="F142" s="15" t="s">
        <v>126</v>
      </c>
      <c r="G142" s="15" t="s">
        <v>156</v>
      </c>
      <c r="H142" s="16">
        <v>1.6722222222222223</v>
      </c>
    </row>
    <row r="143" spans="1:8" ht="42" hidden="1" x14ac:dyDescent="0.15">
      <c r="A143" s="15">
        <v>142</v>
      </c>
      <c r="B143" s="15">
        <v>1319</v>
      </c>
      <c r="C143" s="15" t="s">
        <v>307</v>
      </c>
      <c r="D143" s="15" t="s">
        <v>132</v>
      </c>
      <c r="E143" s="16">
        <v>1.6722222222222223</v>
      </c>
      <c r="F143" s="15" t="s">
        <v>126</v>
      </c>
      <c r="G143" s="15" t="s">
        <v>142</v>
      </c>
      <c r="H143" s="16">
        <v>1.6722222222222223</v>
      </c>
    </row>
    <row r="144" spans="1:8" ht="42" hidden="1" x14ac:dyDescent="0.15">
      <c r="A144" s="15">
        <v>143</v>
      </c>
      <c r="B144" s="15">
        <v>397</v>
      </c>
      <c r="C144" s="15" t="s">
        <v>308</v>
      </c>
      <c r="D144" s="15" t="s">
        <v>134</v>
      </c>
      <c r="E144" s="16">
        <v>1.6805555555555556</v>
      </c>
      <c r="F144" s="15" t="s">
        <v>126</v>
      </c>
      <c r="G144" s="15" t="s">
        <v>156</v>
      </c>
      <c r="H144" s="16">
        <v>1.6805555555555556</v>
      </c>
    </row>
    <row r="145" spans="1:8" ht="42" hidden="1" x14ac:dyDescent="0.15">
      <c r="A145" s="15">
        <v>144</v>
      </c>
      <c r="B145" s="15">
        <v>189</v>
      </c>
      <c r="C145" s="15" t="s">
        <v>309</v>
      </c>
      <c r="D145" s="15" t="s">
        <v>149</v>
      </c>
      <c r="E145" s="16">
        <v>1.6840277777777777</v>
      </c>
      <c r="F145" s="15" t="s">
        <v>126</v>
      </c>
      <c r="G145" s="15" t="s">
        <v>127</v>
      </c>
      <c r="H145" s="16">
        <v>1.6840277777777777</v>
      </c>
    </row>
    <row r="146" spans="1:8" ht="42" hidden="1" x14ac:dyDescent="0.15">
      <c r="A146" s="15">
        <v>145</v>
      </c>
      <c r="B146" s="15">
        <v>1234</v>
      </c>
      <c r="C146" s="15" t="s">
        <v>310</v>
      </c>
      <c r="D146" s="15" t="s">
        <v>149</v>
      </c>
      <c r="E146" s="16">
        <v>1.6868055555555557</v>
      </c>
      <c r="F146" s="15" t="s">
        <v>126</v>
      </c>
      <c r="G146" s="15" t="s">
        <v>182</v>
      </c>
      <c r="H146" s="16">
        <v>1.6868055555555557</v>
      </c>
    </row>
    <row r="147" spans="1:8" ht="56" hidden="1" x14ac:dyDescent="0.15">
      <c r="A147" s="15">
        <v>146</v>
      </c>
      <c r="B147" s="15">
        <v>1106</v>
      </c>
      <c r="C147" s="15" t="s">
        <v>311</v>
      </c>
      <c r="D147" s="15" t="s">
        <v>200</v>
      </c>
      <c r="E147" s="16">
        <v>1.6888888888888889</v>
      </c>
      <c r="F147" s="15" t="s">
        <v>126</v>
      </c>
      <c r="G147" s="15" t="s">
        <v>130</v>
      </c>
      <c r="H147" s="16">
        <v>1.6888888888888889</v>
      </c>
    </row>
    <row r="148" spans="1:8" ht="42" x14ac:dyDescent="0.15">
      <c r="A148" s="15">
        <v>147</v>
      </c>
      <c r="B148" s="15">
        <v>1063</v>
      </c>
      <c r="C148" s="15" t="s">
        <v>312</v>
      </c>
      <c r="D148" s="15" t="s">
        <v>141</v>
      </c>
      <c r="E148" s="16">
        <v>1.6909722222222223</v>
      </c>
      <c r="F148" s="15" t="s">
        <v>126</v>
      </c>
      <c r="G148" s="15" t="s">
        <v>222</v>
      </c>
      <c r="H148" s="16">
        <v>1.6909722222222223</v>
      </c>
    </row>
    <row r="149" spans="1:8" ht="42" hidden="1" x14ac:dyDescent="0.15">
      <c r="A149" s="15">
        <v>148</v>
      </c>
      <c r="B149" s="15">
        <v>60</v>
      </c>
      <c r="C149" s="15" t="s">
        <v>313</v>
      </c>
      <c r="D149" s="15" t="s">
        <v>256</v>
      </c>
      <c r="E149" s="16">
        <v>1.6972222222222222</v>
      </c>
      <c r="F149" s="15" t="s">
        <v>126</v>
      </c>
      <c r="G149" s="15" t="s">
        <v>130</v>
      </c>
      <c r="H149" s="16">
        <v>1.6972222222222222</v>
      </c>
    </row>
    <row r="150" spans="1:8" ht="42" x14ac:dyDescent="0.15">
      <c r="A150" s="15">
        <v>149</v>
      </c>
      <c r="B150" s="15">
        <v>1056</v>
      </c>
      <c r="C150" s="15" t="s">
        <v>314</v>
      </c>
      <c r="D150" s="15" t="s">
        <v>141</v>
      </c>
      <c r="E150" s="16">
        <v>1.7</v>
      </c>
      <c r="F150" s="15" t="s">
        <v>126</v>
      </c>
      <c r="G150" s="15" t="s">
        <v>156</v>
      </c>
      <c r="H150" s="16">
        <v>1.7</v>
      </c>
    </row>
    <row r="151" spans="1:8" ht="56" hidden="1" x14ac:dyDescent="0.15">
      <c r="A151" s="15">
        <v>150</v>
      </c>
      <c r="B151" s="15">
        <v>947</v>
      </c>
      <c r="C151" s="15" t="s">
        <v>315</v>
      </c>
      <c r="D151" s="15" t="s">
        <v>129</v>
      </c>
      <c r="E151" s="16">
        <v>1.7020833333333334</v>
      </c>
      <c r="F151" s="15" t="s">
        <v>126</v>
      </c>
      <c r="G151" s="15" t="s">
        <v>124</v>
      </c>
      <c r="H151" s="16">
        <v>1.7020833333333334</v>
      </c>
    </row>
    <row r="152" spans="1:8" ht="42" hidden="1" x14ac:dyDescent="0.15">
      <c r="A152" s="15">
        <v>151</v>
      </c>
      <c r="B152" s="15">
        <v>1306</v>
      </c>
      <c r="C152" s="15" t="s">
        <v>316</v>
      </c>
      <c r="D152" s="15" t="s">
        <v>167</v>
      </c>
      <c r="E152" s="16">
        <v>1.7034722222222223</v>
      </c>
      <c r="F152" s="15" t="s">
        <v>126</v>
      </c>
      <c r="G152" s="15" t="s">
        <v>142</v>
      </c>
      <c r="H152" s="16">
        <v>1.7034722222222223</v>
      </c>
    </row>
    <row r="153" spans="1:8" ht="42" hidden="1" x14ac:dyDescent="0.15">
      <c r="A153" s="15">
        <v>152</v>
      </c>
      <c r="B153" s="15">
        <v>1354</v>
      </c>
      <c r="C153" s="15" t="s">
        <v>317</v>
      </c>
      <c r="D153" s="15" t="s">
        <v>176</v>
      </c>
      <c r="E153" s="16">
        <v>1.7069444444444446</v>
      </c>
      <c r="F153" s="15" t="s">
        <v>126</v>
      </c>
      <c r="G153" s="15" t="s">
        <v>130</v>
      </c>
      <c r="H153" s="16">
        <v>1.7069444444444446</v>
      </c>
    </row>
    <row r="154" spans="1:8" ht="42" hidden="1" x14ac:dyDescent="0.15">
      <c r="A154" s="15">
        <v>153</v>
      </c>
      <c r="B154" s="15">
        <v>735</v>
      </c>
      <c r="C154" s="15" t="s">
        <v>318</v>
      </c>
      <c r="D154" s="15" t="s">
        <v>161</v>
      </c>
      <c r="E154" s="16">
        <v>1.7076388888888889</v>
      </c>
      <c r="F154" s="15" t="s">
        <v>126</v>
      </c>
      <c r="G154" s="15" t="s">
        <v>222</v>
      </c>
      <c r="H154" s="16">
        <v>1.7076388888888889</v>
      </c>
    </row>
    <row r="155" spans="1:8" ht="28" hidden="1" x14ac:dyDescent="0.15">
      <c r="A155" s="15">
        <v>154</v>
      </c>
      <c r="B155" s="15">
        <v>168</v>
      </c>
      <c r="C155" s="15" t="s">
        <v>319</v>
      </c>
      <c r="D155" s="15" t="s">
        <v>228</v>
      </c>
      <c r="E155" s="16">
        <v>1.7090277777777778</v>
      </c>
      <c r="F155" s="15" t="s">
        <v>126</v>
      </c>
      <c r="G155" s="15" t="s">
        <v>156</v>
      </c>
      <c r="H155" s="16">
        <v>1.7090277777777778</v>
      </c>
    </row>
    <row r="156" spans="1:8" ht="42" hidden="1" x14ac:dyDescent="0.15">
      <c r="A156" s="15">
        <v>155</v>
      </c>
      <c r="B156" s="15">
        <v>1272</v>
      </c>
      <c r="C156" s="15" t="s">
        <v>320</v>
      </c>
      <c r="D156" s="15" t="s">
        <v>185</v>
      </c>
      <c r="E156" s="16">
        <v>1.7118055555555556</v>
      </c>
      <c r="F156" s="15" t="s">
        <v>126</v>
      </c>
      <c r="G156" s="15" t="s">
        <v>127</v>
      </c>
      <c r="H156" s="16">
        <v>1.7118055555555556</v>
      </c>
    </row>
    <row r="157" spans="1:8" ht="42" hidden="1" x14ac:dyDescent="0.15">
      <c r="A157" s="15">
        <v>156</v>
      </c>
      <c r="B157" s="15">
        <v>1283</v>
      </c>
      <c r="C157" s="15" t="s">
        <v>321</v>
      </c>
      <c r="D157" s="15" t="s">
        <v>137</v>
      </c>
      <c r="E157" s="16">
        <v>1.7125000000000001</v>
      </c>
      <c r="F157" s="15" t="s">
        <v>126</v>
      </c>
      <c r="G157" s="15" t="s">
        <v>130</v>
      </c>
      <c r="H157" s="16">
        <v>1.7125000000000001</v>
      </c>
    </row>
    <row r="158" spans="1:8" ht="42" hidden="1" x14ac:dyDescent="0.15">
      <c r="A158" s="15">
        <v>157</v>
      </c>
      <c r="B158" s="15">
        <v>1016</v>
      </c>
      <c r="C158" s="15" t="s">
        <v>322</v>
      </c>
      <c r="D158" s="15" t="s">
        <v>167</v>
      </c>
      <c r="E158" s="16">
        <v>1.7145833333333333</v>
      </c>
      <c r="F158" s="15" t="s">
        <v>126</v>
      </c>
      <c r="G158" s="15" t="s">
        <v>130</v>
      </c>
      <c r="H158" s="16">
        <v>1.7145833333333333</v>
      </c>
    </row>
    <row r="159" spans="1:8" ht="28" hidden="1" x14ac:dyDescent="0.15">
      <c r="A159" s="15">
        <v>158</v>
      </c>
      <c r="B159" s="15">
        <v>107</v>
      </c>
      <c r="C159" s="15" t="s">
        <v>323</v>
      </c>
      <c r="D159" s="15" t="s">
        <v>191</v>
      </c>
      <c r="E159" s="16">
        <v>1.7229166666666667</v>
      </c>
      <c r="F159" s="15" t="s">
        <v>126</v>
      </c>
      <c r="G159" s="15" t="s">
        <v>127</v>
      </c>
      <c r="H159" s="16">
        <v>1.7229166666666667</v>
      </c>
    </row>
    <row r="160" spans="1:8" ht="70" hidden="1" x14ac:dyDescent="0.15">
      <c r="A160" s="15">
        <v>159</v>
      </c>
      <c r="B160" s="15">
        <v>273</v>
      </c>
      <c r="C160" s="15" t="s">
        <v>324</v>
      </c>
      <c r="D160" s="15" t="s">
        <v>325</v>
      </c>
      <c r="E160" s="16">
        <v>1.7277777777777779</v>
      </c>
      <c r="F160" s="15" t="s">
        <v>126</v>
      </c>
      <c r="G160" s="15" t="s">
        <v>156</v>
      </c>
      <c r="H160" s="16">
        <v>1.7277777777777779</v>
      </c>
    </row>
    <row r="161" spans="1:8" ht="42" hidden="1" x14ac:dyDescent="0.15">
      <c r="A161" s="15">
        <v>160</v>
      </c>
      <c r="B161" s="15">
        <v>1205</v>
      </c>
      <c r="C161" s="15" t="s">
        <v>326</v>
      </c>
      <c r="D161" s="15" t="s">
        <v>178</v>
      </c>
      <c r="E161" s="16">
        <v>1.7347222222222223</v>
      </c>
      <c r="F161" s="15" t="s">
        <v>126</v>
      </c>
      <c r="G161" s="15" t="s">
        <v>127</v>
      </c>
      <c r="H161" s="16">
        <v>1.7347222222222223</v>
      </c>
    </row>
    <row r="162" spans="1:8" ht="42" hidden="1" x14ac:dyDescent="0.15">
      <c r="A162" s="15">
        <v>161</v>
      </c>
      <c r="B162" s="15">
        <v>1259</v>
      </c>
      <c r="C162" s="15" t="s">
        <v>327</v>
      </c>
      <c r="D162" s="15" t="s">
        <v>176</v>
      </c>
      <c r="E162" s="16">
        <v>1.7368055555555555</v>
      </c>
      <c r="F162" s="15" t="s">
        <v>126</v>
      </c>
      <c r="G162" s="15" t="s">
        <v>156</v>
      </c>
      <c r="H162" s="16">
        <v>1.7368055555555555</v>
      </c>
    </row>
    <row r="163" spans="1:8" ht="42" hidden="1" x14ac:dyDescent="0.15">
      <c r="A163" s="15">
        <v>162</v>
      </c>
      <c r="B163" s="15">
        <v>1092</v>
      </c>
      <c r="C163" s="15" t="s">
        <v>328</v>
      </c>
      <c r="D163" s="15" t="s">
        <v>200</v>
      </c>
      <c r="E163" s="16">
        <v>1.7375</v>
      </c>
      <c r="F163" s="15" t="s">
        <v>126</v>
      </c>
      <c r="G163" s="15" t="s">
        <v>142</v>
      </c>
      <c r="H163" s="16">
        <v>1.7375</v>
      </c>
    </row>
    <row r="164" spans="1:8" ht="42" hidden="1" x14ac:dyDescent="0.15">
      <c r="A164" s="15">
        <v>163</v>
      </c>
      <c r="B164" s="15">
        <v>190</v>
      </c>
      <c r="C164" s="15" t="s">
        <v>329</v>
      </c>
      <c r="D164" s="15" t="s">
        <v>149</v>
      </c>
      <c r="E164" s="16">
        <v>1.7388888888888889</v>
      </c>
      <c r="F164" s="15" t="s">
        <v>126</v>
      </c>
      <c r="G164" s="15" t="s">
        <v>231</v>
      </c>
      <c r="H164" s="16">
        <v>1.7388888888888889</v>
      </c>
    </row>
    <row r="165" spans="1:8" ht="28" hidden="1" x14ac:dyDescent="0.15">
      <c r="A165" s="15">
        <v>164</v>
      </c>
      <c r="B165" s="15">
        <v>122</v>
      </c>
      <c r="C165" s="15" t="s">
        <v>330</v>
      </c>
      <c r="D165" s="15" t="s">
        <v>191</v>
      </c>
      <c r="E165" s="16">
        <v>1.7416666666666665</v>
      </c>
      <c r="F165" s="15" t="s">
        <v>126</v>
      </c>
      <c r="G165" s="15" t="s">
        <v>127</v>
      </c>
      <c r="H165" s="16">
        <v>1.7416666666666665</v>
      </c>
    </row>
    <row r="166" spans="1:8" ht="56" hidden="1" x14ac:dyDescent="0.15">
      <c r="A166" s="15">
        <v>165</v>
      </c>
      <c r="B166" s="15">
        <v>642</v>
      </c>
      <c r="C166" s="15" t="s">
        <v>331</v>
      </c>
      <c r="D166" s="15" t="s">
        <v>122</v>
      </c>
      <c r="E166" s="16">
        <v>1.7506944444444443</v>
      </c>
      <c r="F166" s="15" t="s">
        <v>126</v>
      </c>
      <c r="G166" s="15" t="s">
        <v>127</v>
      </c>
      <c r="H166" s="16">
        <v>1.7506944444444443</v>
      </c>
    </row>
    <row r="167" spans="1:8" ht="56" hidden="1" x14ac:dyDescent="0.15">
      <c r="A167" s="15">
        <v>166</v>
      </c>
      <c r="B167" s="15">
        <v>645</v>
      </c>
      <c r="C167" s="15" t="s">
        <v>332</v>
      </c>
      <c r="D167" s="15" t="s">
        <v>122</v>
      </c>
      <c r="E167" s="16">
        <v>1.7541666666666667</v>
      </c>
      <c r="F167" s="15" t="s">
        <v>126</v>
      </c>
      <c r="G167" s="15" t="s">
        <v>142</v>
      </c>
      <c r="H167" s="16">
        <v>1.7541666666666667</v>
      </c>
    </row>
    <row r="168" spans="1:8" ht="42" hidden="1" x14ac:dyDescent="0.15">
      <c r="A168" s="15">
        <v>167</v>
      </c>
      <c r="B168" s="15">
        <v>377</v>
      </c>
      <c r="C168" s="15" t="s">
        <v>333</v>
      </c>
      <c r="D168" s="15" t="s">
        <v>151</v>
      </c>
      <c r="E168" s="16">
        <v>1.7576388888888888</v>
      </c>
      <c r="F168" s="15" t="s">
        <v>126</v>
      </c>
      <c r="G168" s="15" t="s">
        <v>130</v>
      </c>
      <c r="H168" s="16">
        <v>1.7576388888888888</v>
      </c>
    </row>
    <row r="169" spans="1:8" ht="70" hidden="1" x14ac:dyDescent="0.15">
      <c r="A169" s="15">
        <v>168</v>
      </c>
      <c r="B169" s="15">
        <v>673</v>
      </c>
      <c r="C169" s="15" t="s">
        <v>334</v>
      </c>
      <c r="D169" s="15" t="s">
        <v>252</v>
      </c>
      <c r="E169" s="16">
        <v>1.7590277777777779</v>
      </c>
      <c r="F169" s="15" t="s">
        <v>126</v>
      </c>
      <c r="G169" s="15" t="s">
        <v>124</v>
      </c>
      <c r="H169" s="16">
        <v>1.7590277777777779</v>
      </c>
    </row>
    <row r="170" spans="1:8" ht="42" hidden="1" x14ac:dyDescent="0.15">
      <c r="A170" s="15">
        <v>169</v>
      </c>
      <c r="B170" s="15">
        <v>1180</v>
      </c>
      <c r="C170" s="15" t="s">
        <v>335</v>
      </c>
      <c r="D170" s="15" t="s">
        <v>176</v>
      </c>
      <c r="E170" s="16">
        <v>1.7631944444444445</v>
      </c>
      <c r="F170" s="15" t="s">
        <v>126</v>
      </c>
      <c r="G170" s="15" t="s">
        <v>302</v>
      </c>
      <c r="H170" s="16">
        <v>1.7631944444444445</v>
      </c>
    </row>
    <row r="171" spans="1:8" ht="42" hidden="1" x14ac:dyDescent="0.15">
      <c r="A171" s="15">
        <v>170</v>
      </c>
      <c r="B171" s="15">
        <v>1190</v>
      </c>
      <c r="C171" s="15" t="s">
        <v>336</v>
      </c>
      <c r="D171" s="15" t="s">
        <v>167</v>
      </c>
      <c r="E171" s="16">
        <v>1.7659722222222223</v>
      </c>
      <c r="F171" s="15" t="s">
        <v>126</v>
      </c>
      <c r="G171" s="15" t="s">
        <v>130</v>
      </c>
      <c r="H171" s="16">
        <v>1.7659722222222223</v>
      </c>
    </row>
    <row r="172" spans="1:8" ht="42" hidden="1" x14ac:dyDescent="0.15">
      <c r="A172" s="15">
        <v>171</v>
      </c>
      <c r="B172" s="15">
        <v>1357</v>
      </c>
      <c r="C172" s="15" t="s">
        <v>337</v>
      </c>
      <c r="D172" s="15" t="s">
        <v>185</v>
      </c>
      <c r="E172" s="16">
        <v>1.784027777777778</v>
      </c>
      <c r="F172" s="15" t="s">
        <v>126</v>
      </c>
      <c r="G172" s="15" t="s">
        <v>124</v>
      </c>
      <c r="H172" s="16">
        <v>1.784027777777778</v>
      </c>
    </row>
    <row r="173" spans="1:8" ht="42" hidden="1" x14ac:dyDescent="0.15">
      <c r="A173" s="15">
        <v>172</v>
      </c>
      <c r="B173" s="15">
        <v>1007</v>
      </c>
      <c r="C173" s="15" t="s">
        <v>338</v>
      </c>
      <c r="D173" s="15" t="s">
        <v>167</v>
      </c>
      <c r="E173" s="16">
        <v>1.7868055555555555</v>
      </c>
      <c r="F173" s="15" t="s">
        <v>126</v>
      </c>
      <c r="G173" s="15" t="s">
        <v>222</v>
      </c>
      <c r="H173" s="16">
        <v>1.7868055555555555</v>
      </c>
    </row>
    <row r="174" spans="1:8" ht="56" hidden="1" x14ac:dyDescent="0.15">
      <c r="A174" s="15">
        <v>173</v>
      </c>
      <c r="B174" s="15">
        <v>298</v>
      </c>
      <c r="C174" s="15" t="s">
        <v>339</v>
      </c>
      <c r="D174" s="15" t="s">
        <v>181</v>
      </c>
      <c r="E174" s="16">
        <v>1.8020833333333333</v>
      </c>
      <c r="F174" s="15" t="s">
        <v>126</v>
      </c>
      <c r="G174" s="15" t="s">
        <v>142</v>
      </c>
      <c r="H174" s="16">
        <v>1.8020833333333333</v>
      </c>
    </row>
    <row r="175" spans="1:8" ht="42" hidden="1" x14ac:dyDescent="0.15">
      <c r="A175" s="15">
        <v>174</v>
      </c>
      <c r="B175" s="15">
        <v>53</v>
      </c>
      <c r="C175" s="15" t="s">
        <v>340</v>
      </c>
      <c r="D175" s="15" t="s">
        <v>256</v>
      </c>
      <c r="E175" s="16">
        <v>1.8027777777777778</v>
      </c>
      <c r="F175" s="15" t="s">
        <v>126</v>
      </c>
      <c r="G175" s="15" t="s">
        <v>127</v>
      </c>
      <c r="H175" s="16">
        <v>1.8027777777777778</v>
      </c>
    </row>
    <row r="176" spans="1:8" ht="42" hidden="1" x14ac:dyDescent="0.15">
      <c r="A176" s="15">
        <v>175</v>
      </c>
      <c r="B176" s="15">
        <v>162</v>
      </c>
      <c r="C176" s="15" t="s">
        <v>341</v>
      </c>
      <c r="D176" s="15" t="s">
        <v>185</v>
      </c>
      <c r="E176" s="16">
        <v>1.8055555555555556</v>
      </c>
      <c r="F176" s="15" t="s">
        <v>126</v>
      </c>
      <c r="G176" s="15" t="s">
        <v>130</v>
      </c>
      <c r="H176" s="16">
        <v>1.8055555555555556</v>
      </c>
    </row>
    <row r="177" spans="1:8" ht="70" hidden="1" x14ac:dyDescent="0.15">
      <c r="A177" s="15">
        <v>176</v>
      </c>
      <c r="B177" s="15">
        <v>263</v>
      </c>
      <c r="C177" s="15" t="s">
        <v>342</v>
      </c>
      <c r="D177" s="15" t="s">
        <v>210</v>
      </c>
      <c r="E177" s="16">
        <v>1.8055555555555556</v>
      </c>
      <c r="F177" s="15" t="s">
        <v>126</v>
      </c>
      <c r="G177" s="15" t="s">
        <v>231</v>
      </c>
      <c r="H177" s="16">
        <v>1.8055555555555556</v>
      </c>
    </row>
    <row r="178" spans="1:8" ht="42" hidden="1" x14ac:dyDescent="0.15">
      <c r="A178" s="15">
        <v>177</v>
      </c>
      <c r="B178" s="15">
        <v>816</v>
      </c>
      <c r="C178" s="15" t="s">
        <v>343</v>
      </c>
      <c r="D178" s="15" t="s">
        <v>176</v>
      </c>
      <c r="E178" s="16">
        <v>1.809722222222222</v>
      </c>
      <c r="F178" s="15" t="s">
        <v>126</v>
      </c>
      <c r="G178" s="15" t="s">
        <v>130</v>
      </c>
      <c r="H178" s="16">
        <v>1.809722222222222</v>
      </c>
    </row>
    <row r="179" spans="1:8" ht="42" hidden="1" x14ac:dyDescent="0.15">
      <c r="A179" s="15">
        <v>178</v>
      </c>
      <c r="B179" s="15">
        <v>193</v>
      </c>
      <c r="C179" s="15" t="s">
        <v>344</v>
      </c>
      <c r="D179" s="15" t="s">
        <v>149</v>
      </c>
      <c r="E179" s="16">
        <v>1.8118055555555557</v>
      </c>
      <c r="F179" s="15" t="s">
        <v>126</v>
      </c>
      <c r="G179" s="15" t="s">
        <v>222</v>
      </c>
      <c r="H179" s="16">
        <v>1.8118055555555557</v>
      </c>
    </row>
    <row r="180" spans="1:8" ht="28" hidden="1" x14ac:dyDescent="0.15">
      <c r="A180" s="15">
        <v>179</v>
      </c>
      <c r="B180" s="15">
        <v>638</v>
      </c>
      <c r="C180" s="15" t="s">
        <v>345</v>
      </c>
      <c r="D180" s="15" t="s">
        <v>164</v>
      </c>
      <c r="E180" s="16">
        <v>1.8166666666666667</v>
      </c>
      <c r="F180" s="15" t="s">
        <v>126</v>
      </c>
      <c r="G180" s="15" t="s">
        <v>142</v>
      </c>
      <c r="H180" s="16">
        <v>1.8166666666666667</v>
      </c>
    </row>
    <row r="181" spans="1:8" ht="42" hidden="1" x14ac:dyDescent="0.15">
      <c r="A181" s="15">
        <v>180</v>
      </c>
      <c r="B181" s="15">
        <v>1019</v>
      </c>
      <c r="C181" s="15" t="s">
        <v>346</v>
      </c>
      <c r="D181" s="15" t="s">
        <v>167</v>
      </c>
      <c r="E181" s="16">
        <v>1.8305555555555555</v>
      </c>
      <c r="F181" s="15" t="s">
        <v>126</v>
      </c>
      <c r="G181" s="15" t="s">
        <v>142</v>
      </c>
      <c r="H181" s="16">
        <v>1.8305555555555555</v>
      </c>
    </row>
    <row r="182" spans="1:8" ht="28" hidden="1" x14ac:dyDescent="0.15">
      <c r="A182" s="15">
        <v>181</v>
      </c>
      <c r="B182" s="15">
        <v>398</v>
      </c>
      <c r="C182" s="15" t="s">
        <v>347</v>
      </c>
      <c r="D182" s="15" t="s">
        <v>134</v>
      </c>
      <c r="E182" s="16">
        <v>1.8333333333333333</v>
      </c>
      <c r="F182" s="15" t="s">
        <v>126</v>
      </c>
      <c r="G182" s="15" t="s">
        <v>142</v>
      </c>
      <c r="H182" s="16">
        <v>1.8333333333333333</v>
      </c>
    </row>
    <row r="183" spans="1:8" ht="42" hidden="1" x14ac:dyDescent="0.15">
      <c r="A183" s="15">
        <v>182</v>
      </c>
      <c r="B183" s="15">
        <v>139</v>
      </c>
      <c r="C183" s="15" t="s">
        <v>348</v>
      </c>
      <c r="D183" s="15" t="s">
        <v>185</v>
      </c>
      <c r="E183" s="16">
        <v>1.8381944444444445</v>
      </c>
      <c r="F183" s="15" t="s">
        <v>126</v>
      </c>
      <c r="G183" s="15" t="s">
        <v>222</v>
      </c>
      <c r="H183" s="16">
        <v>1.8381944444444445</v>
      </c>
    </row>
    <row r="184" spans="1:8" ht="42" hidden="1" x14ac:dyDescent="0.15">
      <c r="A184" s="15">
        <v>183</v>
      </c>
      <c r="B184" s="15">
        <v>1355</v>
      </c>
      <c r="C184" s="15" t="s">
        <v>349</v>
      </c>
      <c r="D184" s="15" t="s">
        <v>256</v>
      </c>
      <c r="E184" s="16">
        <v>1.840972222222222</v>
      </c>
      <c r="F184" s="15" t="s">
        <v>126</v>
      </c>
      <c r="G184" s="15" t="s">
        <v>130</v>
      </c>
      <c r="H184" s="16">
        <v>1.840972222222222</v>
      </c>
    </row>
    <row r="185" spans="1:8" ht="28" hidden="1" x14ac:dyDescent="0.15">
      <c r="A185" s="15">
        <v>184</v>
      </c>
      <c r="B185" s="15">
        <v>166</v>
      </c>
      <c r="C185" s="15" t="s">
        <v>350</v>
      </c>
      <c r="D185" s="15" t="s">
        <v>228</v>
      </c>
      <c r="E185" s="16">
        <v>1.8458333333333332</v>
      </c>
      <c r="F185" s="15" t="s">
        <v>126</v>
      </c>
      <c r="G185" s="15" t="s">
        <v>231</v>
      </c>
      <c r="H185" s="16">
        <v>1.8458333333333332</v>
      </c>
    </row>
    <row r="186" spans="1:8" ht="42" hidden="1" x14ac:dyDescent="0.15">
      <c r="A186" s="15">
        <v>185</v>
      </c>
      <c r="B186" s="15">
        <v>1341</v>
      </c>
      <c r="C186" s="15" t="s">
        <v>351</v>
      </c>
      <c r="D186" s="15" t="s">
        <v>161</v>
      </c>
      <c r="E186" s="16">
        <v>1.8604166666666666</v>
      </c>
      <c r="F186" s="15" t="s">
        <v>126</v>
      </c>
      <c r="G186" s="15" t="s">
        <v>142</v>
      </c>
      <c r="H186" s="16">
        <v>1.8604166666666666</v>
      </c>
    </row>
    <row r="187" spans="1:8" ht="42" hidden="1" x14ac:dyDescent="0.15">
      <c r="A187" s="15">
        <v>186</v>
      </c>
      <c r="B187" s="15">
        <v>802</v>
      </c>
      <c r="C187" s="15" t="s">
        <v>352</v>
      </c>
      <c r="D187" s="15" t="s">
        <v>176</v>
      </c>
      <c r="E187" s="16">
        <v>1.8840277777777779</v>
      </c>
      <c r="F187" s="15" t="s">
        <v>126</v>
      </c>
      <c r="G187" s="15" t="s">
        <v>156</v>
      </c>
      <c r="H187" s="16">
        <v>1.8840277777777779</v>
      </c>
    </row>
    <row r="188" spans="1:8" ht="28" hidden="1" x14ac:dyDescent="0.15">
      <c r="A188" s="15">
        <v>187</v>
      </c>
      <c r="B188" s="15">
        <v>454</v>
      </c>
      <c r="C188" s="15" t="s">
        <v>353</v>
      </c>
      <c r="D188" s="15" t="s">
        <v>134</v>
      </c>
      <c r="E188" s="16">
        <v>1.9208333333333334</v>
      </c>
      <c r="F188" s="15" t="s">
        <v>126</v>
      </c>
      <c r="G188" s="15" t="s">
        <v>127</v>
      </c>
      <c r="H188" s="16">
        <v>1.9208333333333334</v>
      </c>
    </row>
    <row r="189" spans="1:8" ht="56" hidden="1" x14ac:dyDescent="0.15">
      <c r="A189" s="15">
        <v>188</v>
      </c>
      <c r="B189" s="15">
        <v>772</v>
      </c>
      <c r="C189" s="15" t="s">
        <v>354</v>
      </c>
      <c r="D189" s="15" t="s">
        <v>194</v>
      </c>
      <c r="E189" s="16">
        <v>1.9437499999999999</v>
      </c>
      <c r="F189" s="15" t="s">
        <v>126</v>
      </c>
      <c r="G189" s="15" t="s">
        <v>142</v>
      </c>
      <c r="H189" s="16">
        <v>1.9437499999999999</v>
      </c>
    </row>
    <row r="190" spans="1:8" ht="42" hidden="1" x14ac:dyDescent="0.15">
      <c r="A190" s="15">
        <v>189</v>
      </c>
      <c r="B190" s="15">
        <v>729</v>
      </c>
      <c r="C190" s="15" t="s">
        <v>355</v>
      </c>
      <c r="D190" s="15" t="s">
        <v>161</v>
      </c>
      <c r="E190" s="16">
        <v>1.9513888888888891</v>
      </c>
      <c r="F190" s="15" t="s">
        <v>126</v>
      </c>
      <c r="G190" s="15" t="s">
        <v>127</v>
      </c>
      <c r="H190" s="16">
        <v>1.9513888888888891</v>
      </c>
    </row>
    <row r="191" spans="1:8" ht="28" hidden="1" x14ac:dyDescent="0.15">
      <c r="A191" s="15">
        <v>190</v>
      </c>
      <c r="B191" s="15">
        <v>1247</v>
      </c>
      <c r="C191" s="15" t="s">
        <v>173</v>
      </c>
      <c r="D191" s="15" t="s">
        <v>134</v>
      </c>
      <c r="E191" s="16">
        <v>1.9645833333333333</v>
      </c>
      <c r="F191" s="15" t="s">
        <v>126</v>
      </c>
      <c r="G191" s="15" t="s">
        <v>127</v>
      </c>
      <c r="H191" s="16">
        <v>1.9645833333333333</v>
      </c>
    </row>
    <row r="192" spans="1:8" ht="70" hidden="1" x14ac:dyDescent="0.15">
      <c r="A192" s="15">
        <v>191</v>
      </c>
      <c r="B192" s="15">
        <v>1275</v>
      </c>
      <c r="C192" s="15" t="s">
        <v>356</v>
      </c>
      <c r="D192" s="15" t="s">
        <v>210</v>
      </c>
      <c r="E192" s="16">
        <v>1.9888888888888889</v>
      </c>
      <c r="F192" s="15" t="s">
        <v>126</v>
      </c>
      <c r="G192" s="15" t="s">
        <v>127</v>
      </c>
      <c r="H192" s="16">
        <v>1.9888888888888889</v>
      </c>
    </row>
    <row r="193" spans="1:8" ht="42" hidden="1" x14ac:dyDescent="0.15">
      <c r="A193" s="15">
        <v>192</v>
      </c>
      <c r="B193" s="15">
        <v>163</v>
      </c>
      <c r="C193" s="15" t="s">
        <v>357</v>
      </c>
      <c r="D193" s="15" t="s">
        <v>185</v>
      </c>
      <c r="E193" s="16">
        <v>1.9909722222222221</v>
      </c>
      <c r="F193" s="15" t="s">
        <v>126</v>
      </c>
      <c r="G193" s="15" t="s">
        <v>142</v>
      </c>
      <c r="H193" s="16">
        <v>1.9909722222222221</v>
      </c>
    </row>
    <row r="194" spans="1:8" ht="70" hidden="1" x14ac:dyDescent="0.15">
      <c r="A194" s="15">
        <v>193</v>
      </c>
      <c r="B194" s="15">
        <v>669</v>
      </c>
      <c r="C194" s="15" t="s">
        <v>358</v>
      </c>
      <c r="D194" s="15" t="s">
        <v>252</v>
      </c>
      <c r="E194" s="16">
        <v>1.9944444444444445</v>
      </c>
      <c r="F194" s="15" t="s">
        <v>126</v>
      </c>
      <c r="G194" s="15" t="s">
        <v>142</v>
      </c>
      <c r="H194" s="16">
        <v>1.9944444444444445</v>
      </c>
    </row>
    <row r="195" spans="1:8" ht="42" hidden="1" x14ac:dyDescent="0.15">
      <c r="A195" s="15">
        <v>194</v>
      </c>
      <c r="B195" s="15">
        <v>752</v>
      </c>
      <c r="C195" s="15" t="s">
        <v>359</v>
      </c>
      <c r="D195" s="15" t="s">
        <v>161</v>
      </c>
      <c r="E195" s="16">
        <v>2.0055555555555555</v>
      </c>
      <c r="F195" s="15" t="s">
        <v>126</v>
      </c>
      <c r="G195" s="15" t="s">
        <v>127</v>
      </c>
      <c r="H195" s="16">
        <v>2.0055555555555555</v>
      </c>
    </row>
    <row r="196" spans="1:8" ht="56" hidden="1" x14ac:dyDescent="0.15">
      <c r="A196" s="15">
        <v>195</v>
      </c>
      <c r="B196" s="15">
        <v>944</v>
      </c>
      <c r="C196" s="15" t="s">
        <v>360</v>
      </c>
      <c r="D196" s="15" t="s">
        <v>129</v>
      </c>
      <c r="E196" s="16">
        <v>2.0118055555555556</v>
      </c>
      <c r="F196" s="15" t="s">
        <v>126</v>
      </c>
      <c r="G196" s="15" t="s">
        <v>142</v>
      </c>
      <c r="H196" s="16">
        <v>2.0118055555555556</v>
      </c>
    </row>
    <row r="197" spans="1:8" ht="70" hidden="1" x14ac:dyDescent="0.15">
      <c r="A197" s="15">
        <v>196</v>
      </c>
      <c r="B197" s="15">
        <v>677</v>
      </c>
      <c r="C197" s="15" t="s">
        <v>361</v>
      </c>
      <c r="D197" s="15" t="s">
        <v>252</v>
      </c>
      <c r="E197" s="16">
        <v>2.0138888888888888</v>
      </c>
      <c r="F197" s="15" t="s">
        <v>126</v>
      </c>
      <c r="G197" s="15" t="s">
        <v>127</v>
      </c>
      <c r="H197" s="16">
        <v>2.0138888888888888</v>
      </c>
    </row>
    <row r="198" spans="1:8" ht="70" hidden="1" x14ac:dyDescent="0.15">
      <c r="A198" s="15">
        <v>197</v>
      </c>
      <c r="B198" s="15">
        <v>687</v>
      </c>
      <c r="C198" s="15" t="s">
        <v>362</v>
      </c>
      <c r="D198" s="15" t="s">
        <v>252</v>
      </c>
      <c r="E198" s="16">
        <v>2.0208333333333335</v>
      </c>
      <c r="F198" s="15" t="s">
        <v>126</v>
      </c>
      <c r="G198" s="15" t="s">
        <v>124</v>
      </c>
      <c r="H198" s="16">
        <v>2.0208333333333335</v>
      </c>
    </row>
    <row r="199" spans="1:8" ht="56" hidden="1" x14ac:dyDescent="0.15">
      <c r="A199" s="15">
        <v>198</v>
      </c>
      <c r="B199" s="15">
        <v>1290</v>
      </c>
      <c r="C199" s="15" t="s">
        <v>363</v>
      </c>
      <c r="D199" s="15" t="s">
        <v>194</v>
      </c>
      <c r="E199" s="16">
        <v>2.0284722222222222</v>
      </c>
      <c r="F199" s="15" t="s">
        <v>126</v>
      </c>
      <c r="G199" s="15" t="s">
        <v>156</v>
      </c>
      <c r="H199" s="16">
        <v>2.0284722222222222</v>
      </c>
    </row>
    <row r="200" spans="1:8" ht="42" hidden="1" x14ac:dyDescent="0.15">
      <c r="A200" s="15">
        <v>199</v>
      </c>
      <c r="B200" s="15">
        <v>745</v>
      </c>
      <c r="C200" s="15" t="s">
        <v>364</v>
      </c>
      <c r="D200" s="15" t="s">
        <v>161</v>
      </c>
      <c r="E200" s="16">
        <v>2.0388888888888888</v>
      </c>
      <c r="F200" s="15" t="s">
        <v>126</v>
      </c>
      <c r="G200" s="15" t="s">
        <v>142</v>
      </c>
      <c r="H200" s="16">
        <v>2.0388888888888888</v>
      </c>
    </row>
    <row r="201" spans="1:8" ht="42" hidden="1" x14ac:dyDescent="0.15">
      <c r="A201" s="15">
        <v>200</v>
      </c>
      <c r="B201" s="15">
        <v>1343</v>
      </c>
      <c r="C201" s="15" t="s">
        <v>365</v>
      </c>
      <c r="D201" s="15" t="s">
        <v>161</v>
      </c>
      <c r="E201" s="16">
        <v>2.0395833333333333</v>
      </c>
      <c r="F201" s="15" t="s">
        <v>126</v>
      </c>
      <c r="G201" s="15" t="s">
        <v>142</v>
      </c>
      <c r="H201" s="16">
        <v>2.0395833333333333</v>
      </c>
    </row>
    <row r="202" spans="1:8" ht="70" hidden="1" x14ac:dyDescent="0.15">
      <c r="A202" s="15">
        <v>201</v>
      </c>
      <c r="B202" s="15">
        <v>1322</v>
      </c>
      <c r="C202" s="15" t="s">
        <v>366</v>
      </c>
      <c r="D202" s="15" t="s">
        <v>252</v>
      </c>
      <c r="E202" s="16">
        <v>2.0604166666666668</v>
      </c>
      <c r="F202" s="15" t="s">
        <v>126</v>
      </c>
      <c r="G202" s="15" t="s">
        <v>130</v>
      </c>
      <c r="H202" s="16">
        <v>2.0604166666666668</v>
      </c>
    </row>
    <row r="203" spans="1:8" ht="70" hidden="1" x14ac:dyDescent="0.15">
      <c r="A203" s="15">
        <v>202</v>
      </c>
      <c r="B203" s="15">
        <v>685</v>
      </c>
      <c r="C203" s="15" t="s">
        <v>367</v>
      </c>
      <c r="D203" s="15" t="s">
        <v>252</v>
      </c>
      <c r="E203" s="16">
        <v>2.2166666666666668</v>
      </c>
      <c r="F203" s="15" t="s">
        <v>126</v>
      </c>
      <c r="G203" s="15" t="s">
        <v>142</v>
      </c>
      <c r="H203" s="16">
        <v>2.2166666666666668</v>
      </c>
    </row>
    <row r="204" spans="1:8" ht="42" hidden="1" x14ac:dyDescent="0.15">
      <c r="A204" s="15">
        <v>203</v>
      </c>
      <c r="B204" s="15">
        <v>806</v>
      </c>
      <c r="C204" s="15" t="s">
        <v>368</v>
      </c>
      <c r="D204" s="15" t="s">
        <v>176</v>
      </c>
      <c r="E204" s="16">
        <v>2.3590277777777779</v>
      </c>
      <c r="F204" s="15" t="s">
        <v>126</v>
      </c>
      <c r="G204" s="15" t="s">
        <v>124</v>
      </c>
      <c r="H204" s="16">
        <v>2.3590277777777779</v>
      </c>
    </row>
    <row r="205" spans="1:8" ht="42" hidden="1" x14ac:dyDescent="0.15">
      <c r="A205" s="15">
        <v>204</v>
      </c>
      <c r="B205" s="15">
        <v>1332</v>
      </c>
      <c r="C205" s="15" t="s">
        <v>369</v>
      </c>
      <c r="D205" s="15" t="s">
        <v>176</v>
      </c>
      <c r="E205" s="16">
        <v>2.5</v>
      </c>
      <c r="F205" s="15" t="s">
        <v>126</v>
      </c>
      <c r="G205" s="15" t="s">
        <v>156</v>
      </c>
      <c r="H205" s="16">
        <v>2.5</v>
      </c>
    </row>
  </sheetData>
  <autoFilter ref="A1:H205" xr:uid="{00000000-0009-0000-0000-000002000000}">
    <filterColumn colId="3">
      <filters>
        <filter val="(1) Tynedale Harriers"/>
      </filters>
    </filterColumn>
    <sortState xmlns:xlrd2="http://schemas.microsoft.com/office/spreadsheetml/2017/richdata2" ref="A2:H205">
      <sortCondition ref="H1:H205"/>
    </sortState>
  </autoFilter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H346"/>
  <sheetViews>
    <sheetView workbookViewId="0">
      <selection activeCell="H2" sqref="H2"/>
    </sheetView>
  </sheetViews>
  <sheetFormatPr baseColWidth="10" defaultColWidth="8.83203125" defaultRowHeight="13" x14ac:dyDescent="0.15"/>
  <sheetData>
    <row r="1" spans="1:8" ht="28" x14ac:dyDescent="0.15">
      <c r="A1" s="14" t="s">
        <v>113</v>
      </c>
      <c r="B1" s="14" t="s">
        <v>114</v>
      </c>
      <c r="C1" s="14" t="s">
        <v>115</v>
      </c>
      <c r="D1" s="14" t="s">
        <v>116</v>
      </c>
      <c r="E1" s="14" t="s">
        <v>117</v>
      </c>
      <c r="F1" s="14" t="s">
        <v>118</v>
      </c>
      <c r="G1" s="14" t="s">
        <v>119</v>
      </c>
      <c r="H1" s="14" t="s">
        <v>120</v>
      </c>
    </row>
    <row r="2" spans="1:8" ht="56" x14ac:dyDescent="0.15">
      <c r="A2" s="15">
        <v>3</v>
      </c>
      <c r="B2" s="15">
        <v>900</v>
      </c>
      <c r="C2" s="15" t="s">
        <v>377</v>
      </c>
      <c r="D2" s="15" t="s">
        <v>122</v>
      </c>
      <c r="E2" s="16">
        <v>1.70625</v>
      </c>
      <c r="F2" s="15" t="s">
        <v>123</v>
      </c>
      <c r="G2" s="15" t="s">
        <v>374</v>
      </c>
      <c r="H2" s="16">
        <v>1.4979166666666668</v>
      </c>
    </row>
    <row r="3" spans="1:8" ht="42" x14ac:dyDescent="0.15">
      <c r="A3" s="15">
        <v>4</v>
      </c>
      <c r="B3" s="15">
        <v>558</v>
      </c>
      <c r="C3" s="15" t="s">
        <v>378</v>
      </c>
      <c r="D3" s="15" t="s">
        <v>155</v>
      </c>
      <c r="E3" s="16">
        <v>1.7097222222222221</v>
      </c>
      <c r="F3" s="15" t="s">
        <v>123</v>
      </c>
      <c r="G3" s="15" t="s">
        <v>374</v>
      </c>
      <c r="H3" s="16">
        <v>1.5013888888888889</v>
      </c>
    </row>
    <row r="4" spans="1:8" ht="56" x14ac:dyDescent="0.15">
      <c r="A4" s="15">
        <v>7</v>
      </c>
      <c r="B4" s="15">
        <v>389</v>
      </c>
      <c r="C4" s="15" t="s">
        <v>382</v>
      </c>
      <c r="D4" s="15" t="s">
        <v>181</v>
      </c>
      <c r="E4" s="16">
        <v>1.7506944444444443</v>
      </c>
      <c r="F4" s="15" t="s">
        <v>123</v>
      </c>
      <c r="G4" s="15" t="s">
        <v>374</v>
      </c>
      <c r="H4" s="16">
        <v>1.5423611111111111</v>
      </c>
    </row>
    <row r="5" spans="1:8" ht="28" x14ac:dyDescent="0.15">
      <c r="A5" s="15">
        <v>8</v>
      </c>
      <c r="B5" s="15">
        <v>140</v>
      </c>
      <c r="C5" s="15" t="s">
        <v>383</v>
      </c>
      <c r="D5" s="15" t="s">
        <v>384</v>
      </c>
      <c r="E5" s="16">
        <v>1.7520833333333332</v>
      </c>
      <c r="F5" s="15" t="s">
        <v>123</v>
      </c>
      <c r="G5" s="15" t="s">
        <v>374</v>
      </c>
      <c r="H5" s="16">
        <v>1.54375</v>
      </c>
    </row>
    <row r="6" spans="1:8" ht="42" x14ac:dyDescent="0.15">
      <c r="A6" s="15">
        <v>10</v>
      </c>
      <c r="B6" s="15">
        <v>22</v>
      </c>
      <c r="C6" s="15" t="s">
        <v>386</v>
      </c>
      <c r="D6" s="15" t="s">
        <v>373</v>
      </c>
      <c r="E6" s="16">
        <v>1.7618055555555554</v>
      </c>
      <c r="F6" s="15" t="s">
        <v>123</v>
      </c>
      <c r="G6" s="15" t="s">
        <v>374</v>
      </c>
      <c r="H6" s="16">
        <v>1.5534722222222221</v>
      </c>
    </row>
    <row r="7" spans="1:8" ht="56" x14ac:dyDescent="0.15">
      <c r="A7" s="15">
        <v>2</v>
      </c>
      <c r="B7" s="15">
        <v>1911</v>
      </c>
      <c r="C7" s="15" t="s">
        <v>375</v>
      </c>
      <c r="D7" s="15" t="s">
        <v>122</v>
      </c>
      <c r="E7" s="16">
        <v>1.6763888888888889</v>
      </c>
      <c r="F7" s="15" t="s">
        <v>135</v>
      </c>
      <c r="G7" s="15" t="s">
        <v>376</v>
      </c>
      <c r="H7" s="16">
        <v>1.5722222222222222</v>
      </c>
    </row>
    <row r="8" spans="1:8" ht="28" x14ac:dyDescent="0.15">
      <c r="A8" s="15">
        <v>14</v>
      </c>
      <c r="B8" s="15">
        <v>543</v>
      </c>
      <c r="C8" s="15" t="s">
        <v>392</v>
      </c>
      <c r="D8" s="15" t="s">
        <v>134</v>
      </c>
      <c r="E8" s="16">
        <v>1.7861111111111112</v>
      </c>
      <c r="F8" s="15" t="s">
        <v>123</v>
      </c>
      <c r="G8" s="15" t="s">
        <v>374</v>
      </c>
      <c r="H8" s="16">
        <v>1.5777777777777777</v>
      </c>
    </row>
    <row r="9" spans="1:8" ht="56" x14ac:dyDescent="0.15">
      <c r="A9" s="15">
        <v>15</v>
      </c>
      <c r="B9" s="15">
        <v>413</v>
      </c>
      <c r="C9" s="15" t="s">
        <v>393</v>
      </c>
      <c r="D9" s="15" t="s">
        <v>181</v>
      </c>
      <c r="E9" s="16">
        <v>1.7916666666666667</v>
      </c>
      <c r="F9" s="15" t="s">
        <v>123</v>
      </c>
      <c r="G9" s="15" t="s">
        <v>374</v>
      </c>
      <c r="H9" s="16">
        <v>1.5833333333333333</v>
      </c>
    </row>
    <row r="10" spans="1:8" ht="42" x14ac:dyDescent="0.15">
      <c r="A10" s="15">
        <v>18</v>
      </c>
      <c r="B10" s="15">
        <v>1403</v>
      </c>
      <c r="C10" s="15" t="s">
        <v>396</v>
      </c>
      <c r="D10" s="15" t="s">
        <v>167</v>
      </c>
      <c r="E10" s="16">
        <v>1.8069444444444445</v>
      </c>
      <c r="F10" s="15" t="s">
        <v>123</v>
      </c>
      <c r="G10" s="15" t="s">
        <v>374</v>
      </c>
      <c r="H10" s="16">
        <v>1.5986111111111112</v>
      </c>
    </row>
    <row r="11" spans="1:8" ht="56" x14ac:dyDescent="0.15">
      <c r="A11" s="15">
        <v>21</v>
      </c>
      <c r="B11" s="15">
        <v>1686</v>
      </c>
      <c r="C11" s="15" t="s">
        <v>401</v>
      </c>
      <c r="D11" s="15" t="s">
        <v>122</v>
      </c>
      <c r="E11" s="16">
        <v>1.8145833333333332</v>
      </c>
      <c r="F11" s="15" t="s">
        <v>123</v>
      </c>
      <c r="G11" s="15" t="s">
        <v>374</v>
      </c>
      <c r="H11" s="16">
        <v>1.60625</v>
      </c>
    </row>
    <row r="12" spans="1:8" ht="42" x14ac:dyDescent="0.15">
      <c r="A12" s="15">
        <v>24</v>
      </c>
      <c r="B12" s="15">
        <v>1921</v>
      </c>
      <c r="C12" s="15" t="s">
        <v>405</v>
      </c>
      <c r="D12" s="15" t="s">
        <v>155</v>
      </c>
      <c r="E12" s="16">
        <v>1.8173611111111112</v>
      </c>
      <c r="F12" s="15" t="s">
        <v>123</v>
      </c>
      <c r="G12" s="15" t="s">
        <v>376</v>
      </c>
      <c r="H12" s="16">
        <v>1.6090277777777777</v>
      </c>
    </row>
    <row r="13" spans="1:8" ht="28" x14ac:dyDescent="0.15">
      <c r="A13" s="15">
        <v>27</v>
      </c>
      <c r="B13" s="15">
        <v>184</v>
      </c>
      <c r="C13" s="15" t="s">
        <v>409</v>
      </c>
      <c r="D13" s="15" t="s">
        <v>191</v>
      </c>
      <c r="E13" s="16">
        <v>1.8194444444444444</v>
      </c>
      <c r="F13" s="15" t="s">
        <v>123</v>
      </c>
      <c r="G13" s="15" t="s">
        <v>374</v>
      </c>
      <c r="H13" s="16">
        <v>1.6111111111111109</v>
      </c>
    </row>
    <row r="14" spans="1:8" ht="42" x14ac:dyDescent="0.15">
      <c r="A14" s="15">
        <v>1</v>
      </c>
      <c r="B14" s="15">
        <v>19</v>
      </c>
      <c r="C14" s="15" t="s">
        <v>372</v>
      </c>
      <c r="D14" s="15" t="s">
        <v>373</v>
      </c>
      <c r="E14" s="16">
        <v>1.6125</v>
      </c>
      <c r="F14" s="15" t="s">
        <v>126</v>
      </c>
      <c r="G14" s="15" t="s">
        <v>374</v>
      </c>
      <c r="H14" s="16">
        <v>1.6125</v>
      </c>
    </row>
    <row r="15" spans="1:8" ht="42" x14ac:dyDescent="0.15">
      <c r="A15" s="15">
        <v>35</v>
      </c>
      <c r="B15" s="15">
        <v>675</v>
      </c>
      <c r="C15" s="15" t="s">
        <v>420</v>
      </c>
      <c r="D15" s="15" t="s">
        <v>416</v>
      </c>
      <c r="E15" s="16">
        <v>1.8368055555555556</v>
      </c>
      <c r="F15" s="15" t="s">
        <v>123</v>
      </c>
      <c r="G15" s="15" t="s">
        <v>374</v>
      </c>
      <c r="H15" s="16">
        <v>1.6284722222222223</v>
      </c>
    </row>
    <row r="16" spans="1:8" ht="56" x14ac:dyDescent="0.15">
      <c r="A16" s="15">
        <v>37</v>
      </c>
      <c r="B16" s="15">
        <v>767</v>
      </c>
      <c r="C16" s="15" t="s">
        <v>422</v>
      </c>
      <c r="D16" s="15" t="s">
        <v>388</v>
      </c>
      <c r="E16" s="16">
        <v>1.8375000000000001</v>
      </c>
      <c r="F16" s="15" t="s">
        <v>123</v>
      </c>
      <c r="G16" s="15" t="s">
        <v>376</v>
      </c>
      <c r="H16" s="16">
        <v>1.6291666666666667</v>
      </c>
    </row>
    <row r="17" spans="1:8" ht="42" x14ac:dyDescent="0.15">
      <c r="A17" s="15">
        <v>38</v>
      </c>
      <c r="B17" s="15">
        <v>695</v>
      </c>
      <c r="C17" s="15" t="s">
        <v>423</v>
      </c>
      <c r="D17" s="15" t="s">
        <v>416</v>
      </c>
      <c r="E17" s="16">
        <v>1.8395833333333333</v>
      </c>
      <c r="F17" s="15" t="s">
        <v>123</v>
      </c>
      <c r="G17" s="15" t="s">
        <v>374</v>
      </c>
      <c r="H17" s="16">
        <v>1.6312499999999999</v>
      </c>
    </row>
    <row r="18" spans="1:8" ht="56" x14ac:dyDescent="0.15">
      <c r="A18" s="15">
        <v>42</v>
      </c>
      <c r="B18" s="15">
        <v>880</v>
      </c>
      <c r="C18" s="15" t="s">
        <v>428</v>
      </c>
      <c r="D18" s="15" t="s">
        <v>122</v>
      </c>
      <c r="E18" s="16">
        <v>1.8444444444444443</v>
      </c>
      <c r="F18" s="15" t="s">
        <v>123</v>
      </c>
      <c r="G18" s="15" t="s">
        <v>407</v>
      </c>
      <c r="H18" s="16">
        <v>1.6361111111111111</v>
      </c>
    </row>
    <row r="19" spans="1:8" ht="56" x14ac:dyDescent="0.15">
      <c r="A19" s="15">
        <v>43</v>
      </c>
      <c r="B19" s="15">
        <v>1345</v>
      </c>
      <c r="C19" s="15" t="s">
        <v>429</v>
      </c>
      <c r="D19" s="15" t="s">
        <v>412</v>
      </c>
      <c r="E19" s="16">
        <v>1.846527777777778</v>
      </c>
      <c r="F19" s="15" t="s">
        <v>123</v>
      </c>
      <c r="G19" s="15" t="s">
        <v>376</v>
      </c>
      <c r="H19" s="16">
        <v>1.6381944444444445</v>
      </c>
    </row>
    <row r="20" spans="1:8" ht="56" x14ac:dyDescent="0.15">
      <c r="A20" s="15">
        <v>6</v>
      </c>
      <c r="B20" s="15">
        <v>1851</v>
      </c>
      <c r="C20" s="15" t="s">
        <v>380</v>
      </c>
      <c r="D20" s="15" t="s">
        <v>122</v>
      </c>
      <c r="E20" s="16">
        <v>1.7451388888888888</v>
      </c>
      <c r="F20" s="15" t="s">
        <v>135</v>
      </c>
      <c r="G20" s="15" t="s">
        <v>381</v>
      </c>
      <c r="H20" s="16">
        <v>1.6409722222222223</v>
      </c>
    </row>
    <row r="21" spans="1:8" ht="28" x14ac:dyDescent="0.15">
      <c r="A21" s="15">
        <v>48</v>
      </c>
      <c r="B21" s="15">
        <v>857</v>
      </c>
      <c r="C21" s="15" t="s">
        <v>436</v>
      </c>
      <c r="D21" s="15" t="s">
        <v>403</v>
      </c>
      <c r="E21" s="16">
        <v>1.8548611111111111</v>
      </c>
      <c r="F21" s="15" t="s">
        <v>123</v>
      </c>
      <c r="G21" s="15" t="s">
        <v>374</v>
      </c>
      <c r="H21" s="16">
        <v>1.6465277777777778</v>
      </c>
    </row>
    <row r="22" spans="1:8" ht="42" x14ac:dyDescent="0.15">
      <c r="A22" s="15">
        <v>49</v>
      </c>
      <c r="B22" s="15">
        <v>671</v>
      </c>
      <c r="C22" s="15" t="s">
        <v>437</v>
      </c>
      <c r="D22" s="15" t="s">
        <v>416</v>
      </c>
      <c r="E22" s="16">
        <v>1.8569444444444445</v>
      </c>
      <c r="F22" s="15" t="s">
        <v>123</v>
      </c>
      <c r="G22" s="15" t="s">
        <v>374</v>
      </c>
      <c r="H22" s="16">
        <v>1.6486111111111112</v>
      </c>
    </row>
    <row r="23" spans="1:8" ht="42" x14ac:dyDescent="0.15">
      <c r="A23" s="15">
        <v>55</v>
      </c>
      <c r="B23" s="15">
        <v>1504</v>
      </c>
      <c r="C23" s="15" t="s">
        <v>444</v>
      </c>
      <c r="D23" s="15" t="s">
        <v>434</v>
      </c>
      <c r="E23" s="16">
        <v>1.8666666666666665</v>
      </c>
      <c r="F23" s="15" t="s">
        <v>123</v>
      </c>
      <c r="G23" s="15" t="s">
        <v>374</v>
      </c>
      <c r="H23" s="16">
        <v>1.6583333333333332</v>
      </c>
    </row>
    <row r="24" spans="1:8" ht="56" x14ac:dyDescent="0.15">
      <c r="A24" s="15">
        <v>57</v>
      </c>
      <c r="B24" s="15">
        <v>903</v>
      </c>
      <c r="C24" s="15" t="s">
        <v>446</v>
      </c>
      <c r="D24" s="15" t="s">
        <v>122</v>
      </c>
      <c r="E24" s="16">
        <v>1.8687500000000001</v>
      </c>
      <c r="F24" s="15" t="s">
        <v>123</v>
      </c>
      <c r="G24" s="15" t="s">
        <v>399</v>
      </c>
      <c r="H24" s="16">
        <v>1.6604166666666667</v>
      </c>
    </row>
    <row r="25" spans="1:8" ht="28" x14ac:dyDescent="0.15">
      <c r="A25" s="15">
        <v>58</v>
      </c>
      <c r="B25" s="15">
        <v>169</v>
      </c>
      <c r="C25" s="15" t="s">
        <v>447</v>
      </c>
      <c r="D25" s="15" t="s">
        <v>191</v>
      </c>
      <c r="E25" s="16">
        <v>1.8694444444444445</v>
      </c>
      <c r="F25" s="15" t="s">
        <v>123</v>
      </c>
      <c r="G25" s="15" t="s">
        <v>407</v>
      </c>
      <c r="H25" s="16">
        <v>1.6611111111111112</v>
      </c>
    </row>
    <row r="26" spans="1:8" ht="42" x14ac:dyDescent="0.15">
      <c r="A26" s="15">
        <v>77</v>
      </c>
      <c r="B26" s="15">
        <v>220</v>
      </c>
      <c r="C26" s="15" t="s">
        <v>467</v>
      </c>
      <c r="D26" s="15" t="s">
        <v>185</v>
      </c>
      <c r="E26" s="16">
        <v>1.8909722222222223</v>
      </c>
      <c r="F26" s="15" t="s">
        <v>123</v>
      </c>
      <c r="G26" s="15" t="s">
        <v>374</v>
      </c>
      <c r="H26" s="16">
        <v>1.6826388888888888</v>
      </c>
    </row>
    <row r="27" spans="1:8" ht="56" x14ac:dyDescent="0.15">
      <c r="A27" s="15">
        <v>85</v>
      </c>
      <c r="B27" s="15">
        <v>909</v>
      </c>
      <c r="C27" s="15" t="s">
        <v>475</v>
      </c>
      <c r="D27" s="15" t="s">
        <v>122</v>
      </c>
      <c r="E27" s="16">
        <v>1.8979166666666665</v>
      </c>
      <c r="F27" s="15" t="s">
        <v>123</v>
      </c>
      <c r="G27" s="15" t="s">
        <v>376</v>
      </c>
      <c r="H27" s="16">
        <v>1.6895833333333332</v>
      </c>
    </row>
    <row r="28" spans="1:8" ht="28" x14ac:dyDescent="0.15">
      <c r="A28" s="15">
        <v>89</v>
      </c>
      <c r="B28" s="15">
        <v>191</v>
      </c>
      <c r="C28" s="15" t="s">
        <v>479</v>
      </c>
      <c r="D28" s="15" t="s">
        <v>191</v>
      </c>
      <c r="E28" s="16">
        <v>1.9013888888888888</v>
      </c>
      <c r="F28" s="15" t="s">
        <v>123</v>
      </c>
      <c r="G28" s="15" t="s">
        <v>407</v>
      </c>
      <c r="H28" s="16">
        <v>1.6930555555555555</v>
      </c>
    </row>
    <row r="29" spans="1:8" ht="42" x14ac:dyDescent="0.15">
      <c r="A29" s="15">
        <v>90</v>
      </c>
      <c r="B29" s="15">
        <v>998</v>
      </c>
      <c r="C29" s="15" t="s">
        <v>480</v>
      </c>
      <c r="D29" s="15" t="s">
        <v>161</v>
      </c>
      <c r="E29" s="16">
        <v>1.9013888888888888</v>
      </c>
      <c r="F29" s="15" t="s">
        <v>123</v>
      </c>
      <c r="G29" s="15" t="s">
        <v>376</v>
      </c>
      <c r="H29" s="16">
        <v>1.6930555555555555</v>
      </c>
    </row>
    <row r="30" spans="1:8" ht="42" x14ac:dyDescent="0.15">
      <c r="A30" s="15">
        <v>91</v>
      </c>
      <c r="B30" s="15">
        <v>202</v>
      </c>
      <c r="C30" s="15" t="s">
        <v>481</v>
      </c>
      <c r="D30" s="15" t="s">
        <v>185</v>
      </c>
      <c r="E30" s="16">
        <v>1.9020833333333333</v>
      </c>
      <c r="F30" s="15" t="s">
        <v>123</v>
      </c>
      <c r="G30" s="15" t="s">
        <v>374</v>
      </c>
      <c r="H30" s="16">
        <v>1.6937499999999999</v>
      </c>
    </row>
    <row r="31" spans="1:8" ht="56" x14ac:dyDescent="0.15">
      <c r="A31" s="15">
        <v>96</v>
      </c>
      <c r="B31" s="15">
        <v>895</v>
      </c>
      <c r="C31" s="15" t="s">
        <v>488</v>
      </c>
      <c r="D31" s="15" t="s">
        <v>122</v>
      </c>
      <c r="E31" s="16">
        <v>1.9048611111111111</v>
      </c>
      <c r="F31" s="15" t="s">
        <v>123</v>
      </c>
      <c r="G31" s="15" t="s">
        <v>374</v>
      </c>
      <c r="H31" s="16">
        <v>1.6965277777777779</v>
      </c>
    </row>
    <row r="32" spans="1:8" ht="42" x14ac:dyDescent="0.15">
      <c r="A32" s="15">
        <v>99</v>
      </c>
      <c r="B32" s="15">
        <v>595</v>
      </c>
      <c r="C32" s="15" t="s">
        <v>492</v>
      </c>
      <c r="D32" s="15" t="s">
        <v>398</v>
      </c>
      <c r="E32" s="16">
        <v>1.9069444444444443</v>
      </c>
      <c r="F32" s="15" t="s">
        <v>123</v>
      </c>
      <c r="G32" s="15" t="s">
        <v>407</v>
      </c>
      <c r="H32" s="16">
        <v>1.6986111111111111</v>
      </c>
    </row>
    <row r="33" spans="1:8" ht="42" x14ac:dyDescent="0.15">
      <c r="A33" s="15">
        <v>20</v>
      </c>
      <c r="B33" s="15">
        <v>211</v>
      </c>
      <c r="C33" s="15" t="s">
        <v>400</v>
      </c>
      <c r="D33" s="15" t="s">
        <v>185</v>
      </c>
      <c r="E33" s="16">
        <v>1.8138888888888889</v>
      </c>
      <c r="F33" s="15" t="s">
        <v>135</v>
      </c>
      <c r="G33" s="15" t="s">
        <v>374</v>
      </c>
      <c r="H33" s="16">
        <v>1.7097222222222221</v>
      </c>
    </row>
    <row r="34" spans="1:8" ht="42" x14ac:dyDescent="0.15">
      <c r="A34" s="15">
        <v>108</v>
      </c>
      <c r="B34" s="15">
        <v>1913</v>
      </c>
      <c r="C34" s="15" t="s">
        <v>501</v>
      </c>
      <c r="D34" s="15" t="s">
        <v>460</v>
      </c>
      <c r="E34" s="16">
        <v>1.91875</v>
      </c>
      <c r="F34" s="15" t="s">
        <v>123</v>
      </c>
      <c r="G34" s="15" t="s">
        <v>376</v>
      </c>
      <c r="H34" s="16">
        <v>1.7104166666666665</v>
      </c>
    </row>
    <row r="35" spans="1:8" ht="42" x14ac:dyDescent="0.15">
      <c r="A35" s="15">
        <v>109</v>
      </c>
      <c r="B35" s="15">
        <v>1458</v>
      </c>
      <c r="C35" s="15" t="s">
        <v>502</v>
      </c>
      <c r="D35" s="15" t="s">
        <v>484</v>
      </c>
      <c r="E35" s="16">
        <v>1.91875</v>
      </c>
      <c r="F35" s="15" t="s">
        <v>123</v>
      </c>
      <c r="G35" s="15" t="s">
        <v>374</v>
      </c>
      <c r="H35" s="16">
        <v>1.7104166666666665</v>
      </c>
    </row>
    <row r="36" spans="1:8" ht="42" x14ac:dyDescent="0.15">
      <c r="A36" s="15">
        <v>111</v>
      </c>
      <c r="B36" s="15">
        <v>631</v>
      </c>
      <c r="C36" s="15" t="s">
        <v>504</v>
      </c>
      <c r="D36" s="15" t="s">
        <v>398</v>
      </c>
      <c r="E36" s="16">
        <v>1.9201388888888891</v>
      </c>
      <c r="F36" s="15" t="s">
        <v>123</v>
      </c>
      <c r="G36" s="15" t="s">
        <v>374</v>
      </c>
      <c r="H36" s="16">
        <v>1.7118055555555556</v>
      </c>
    </row>
    <row r="37" spans="1:8" ht="42" x14ac:dyDescent="0.15">
      <c r="A37" s="15">
        <v>23</v>
      </c>
      <c r="B37" s="15">
        <v>1605</v>
      </c>
      <c r="C37" s="15" t="s">
        <v>404</v>
      </c>
      <c r="D37" s="15" t="s">
        <v>185</v>
      </c>
      <c r="E37" s="16">
        <v>1.8166666666666667</v>
      </c>
      <c r="F37" s="15" t="s">
        <v>135</v>
      </c>
      <c r="G37" s="15" t="s">
        <v>381</v>
      </c>
      <c r="H37" s="16">
        <v>1.7125000000000001</v>
      </c>
    </row>
    <row r="38" spans="1:8" ht="42" x14ac:dyDescent="0.15">
      <c r="A38" s="15">
        <v>113</v>
      </c>
      <c r="B38" s="15">
        <v>980</v>
      </c>
      <c r="C38" s="15" t="s">
        <v>506</v>
      </c>
      <c r="D38" s="15" t="s">
        <v>161</v>
      </c>
      <c r="E38" s="16">
        <v>1.9208333333333334</v>
      </c>
      <c r="F38" s="15" t="s">
        <v>123</v>
      </c>
      <c r="G38" s="15" t="s">
        <v>407</v>
      </c>
      <c r="H38" s="16">
        <v>1.7125000000000001</v>
      </c>
    </row>
    <row r="39" spans="1:8" ht="28" x14ac:dyDescent="0.15">
      <c r="A39" s="15">
        <v>5</v>
      </c>
      <c r="B39" s="15">
        <v>1893</v>
      </c>
      <c r="C39" s="15" t="s">
        <v>379</v>
      </c>
      <c r="D39" s="15" t="s">
        <v>134</v>
      </c>
      <c r="E39" s="16">
        <v>1.7138888888888888</v>
      </c>
      <c r="F39" s="15" t="s">
        <v>126</v>
      </c>
      <c r="G39" s="15" t="s">
        <v>376</v>
      </c>
      <c r="H39" s="16">
        <v>1.7138888888888888</v>
      </c>
    </row>
    <row r="40" spans="1:8" ht="42" x14ac:dyDescent="0.15">
      <c r="A40" s="15">
        <v>118</v>
      </c>
      <c r="B40" s="15">
        <v>1540</v>
      </c>
      <c r="C40" s="15" t="s">
        <v>511</v>
      </c>
      <c r="D40" s="15" t="s">
        <v>434</v>
      </c>
      <c r="E40" s="16">
        <v>1.9256944444444446</v>
      </c>
      <c r="F40" s="15" t="s">
        <v>123</v>
      </c>
      <c r="G40" s="15" t="s">
        <v>374</v>
      </c>
      <c r="H40" s="16">
        <v>1.7173611111111111</v>
      </c>
    </row>
    <row r="41" spans="1:8" ht="42" x14ac:dyDescent="0.15">
      <c r="A41" s="15">
        <v>28</v>
      </c>
      <c r="B41" s="15">
        <v>24</v>
      </c>
      <c r="C41" s="15" t="s">
        <v>410</v>
      </c>
      <c r="D41" s="15" t="s">
        <v>373</v>
      </c>
      <c r="E41" s="16">
        <v>1.8222222222222222</v>
      </c>
      <c r="F41" s="15" t="s">
        <v>135</v>
      </c>
      <c r="G41" s="15" t="s">
        <v>374</v>
      </c>
      <c r="H41" s="16">
        <v>1.7180555555555557</v>
      </c>
    </row>
    <row r="42" spans="1:8" ht="56" x14ac:dyDescent="0.15">
      <c r="A42" s="15">
        <v>29</v>
      </c>
      <c r="B42" s="15">
        <v>1316</v>
      </c>
      <c r="C42" s="15" t="s">
        <v>411</v>
      </c>
      <c r="D42" s="15" t="s">
        <v>412</v>
      </c>
      <c r="E42" s="16">
        <v>1.8236111111111111</v>
      </c>
      <c r="F42" s="15" t="s">
        <v>135</v>
      </c>
      <c r="G42" s="15" t="s">
        <v>376</v>
      </c>
      <c r="H42" s="16">
        <v>1.7194444444444443</v>
      </c>
    </row>
    <row r="43" spans="1:8" ht="56" x14ac:dyDescent="0.15">
      <c r="A43" s="15">
        <v>120</v>
      </c>
      <c r="B43" s="15">
        <v>393</v>
      </c>
      <c r="C43" s="15" t="s">
        <v>513</v>
      </c>
      <c r="D43" s="15" t="s">
        <v>181</v>
      </c>
      <c r="E43" s="16">
        <v>1.9277777777777778</v>
      </c>
      <c r="F43" s="15" t="s">
        <v>123</v>
      </c>
      <c r="G43" s="15" t="s">
        <v>374</v>
      </c>
      <c r="H43" s="16">
        <v>1.7194444444444443</v>
      </c>
    </row>
    <row r="44" spans="1:8" ht="42" x14ac:dyDescent="0.15">
      <c r="A44" s="15">
        <v>30</v>
      </c>
      <c r="B44" s="15">
        <v>804</v>
      </c>
      <c r="C44" s="15" t="s">
        <v>413</v>
      </c>
      <c r="D44" s="15" t="s">
        <v>414</v>
      </c>
      <c r="E44" s="16">
        <v>1.8243055555555554</v>
      </c>
      <c r="F44" s="15" t="s">
        <v>135</v>
      </c>
      <c r="G44" s="15" t="s">
        <v>374</v>
      </c>
      <c r="H44" s="16">
        <v>1.7201388888888889</v>
      </c>
    </row>
    <row r="45" spans="1:8" ht="56" x14ac:dyDescent="0.15">
      <c r="A45" s="15">
        <v>123</v>
      </c>
      <c r="B45" s="15">
        <v>780</v>
      </c>
      <c r="C45" s="15" t="s">
        <v>516</v>
      </c>
      <c r="D45" s="15" t="s">
        <v>388</v>
      </c>
      <c r="E45" s="16">
        <v>1.9291666666666665</v>
      </c>
      <c r="F45" s="15" t="s">
        <v>123</v>
      </c>
      <c r="G45" s="15" t="s">
        <v>374</v>
      </c>
      <c r="H45" s="16">
        <v>1.7208333333333332</v>
      </c>
    </row>
    <row r="46" spans="1:8" ht="42" x14ac:dyDescent="0.15">
      <c r="A46" s="15">
        <v>34</v>
      </c>
      <c r="B46" s="15">
        <v>1603</v>
      </c>
      <c r="C46" s="15" t="s">
        <v>419</v>
      </c>
      <c r="D46" s="15" t="s">
        <v>185</v>
      </c>
      <c r="E46" s="16">
        <v>1.8361111111111112</v>
      </c>
      <c r="F46" s="15" t="s">
        <v>135</v>
      </c>
      <c r="G46" s="15" t="s">
        <v>381</v>
      </c>
      <c r="H46" s="16">
        <v>1.7319444444444445</v>
      </c>
    </row>
    <row r="47" spans="1:8" ht="42" x14ac:dyDescent="0.15">
      <c r="A47" s="15">
        <v>131</v>
      </c>
      <c r="B47" s="15">
        <v>591</v>
      </c>
      <c r="C47" s="15" t="s">
        <v>527</v>
      </c>
      <c r="D47" s="15" t="s">
        <v>155</v>
      </c>
      <c r="E47" s="16">
        <v>1.95</v>
      </c>
      <c r="F47" s="15" t="s">
        <v>123</v>
      </c>
      <c r="G47" s="15" t="s">
        <v>376</v>
      </c>
      <c r="H47" s="16">
        <v>1.7416666666666665</v>
      </c>
    </row>
    <row r="48" spans="1:8" ht="28" x14ac:dyDescent="0.15">
      <c r="A48" s="15">
        <v>9</v>
      </c>
      <c r="B48" s="15">
        <v>1880</v>
      </c>
      <c r="C48" s="15" t="s">
        <v>385</v>
      </c>
      <c r="D48" s="15" t="s">
        <v>384</v>
      </c>
      <c r="E48" s="16">
        <v>1.752777777777778</v>
      </c>
      <c r="F48" s="15" t="s">
        <v>126</v>
      </c>
      <c r="G48" s="15" t="s">
        <v>374</v>
      </c>
      <c r="H48" s="16">
        <v>1.752777777777778</v>
      </c>
    </row>
    <row r="49" spans="1:8" ht="42" x14ac:dyDescent="0.15">
      <c r="A49" s="15">
        <v>50</v>
      </c>
      <c r="B49" s="15">
        <v>1143</v>
      </c>
      <c r="C49" s="15" t="s">
        <v>438</v>
      </c>
      <c r="D49" s="15" t="s">
        <v>439</v>
      </c>
      <c r="E49" s="16">
        <v>1.8590277777777777</v>
      </c>
      <c r="F49" s="15" t="s">
        <v>135</v>
      </c>
      <c r="G49" s="15" t="s">
        <v>407</v>
      </c>
      <c r="H49" s="16">
        <v>1.7548611111111112</v>
      </c>
    </row>
    <row r="50" spans="1:8" ht="42" x14ac:dyDescent="0.15">
      <c r="A50" s="15">
        <v>51</v>
      </c>
      <c r="B50" s="15">
        <v>373</v>
      </c>
      <c r="C50" s="15" t="s">
        <v>440</v>
      </c>
      <c r="D50" s="15" t="s">
        <v>288</v>
      </c>
      <c r="E50" s="16">
        <v>1.8597222222222223</v>
      </c>
      <c r="F50" s="15" t="s">
        <v>135</v>
      </c>
      <c r="G50" s="15" t="s">
        <v>376</v>
      </c>
      <c r="H50" s="16">
        <v>1.7555555555555555</v>
      </c>
    </row>
    <row r="51" spans="1:8" ht="42" x14ac:dyDescent="0.15">
      <c r="A51" s="15">
        <v>53</v>
      </c>
      <c r="B51" s="15">
        <v>523</v>
      </c>
      <c r="C51" s="15" t="s">
        <v>442</v>
      </c>
      <c r="D51" s="15" t="s">
        <v>134</v>
      </c>
      <c r="E51" s="16">
        <v>1.8611111111111109</v>
      </c>
      <c r="F51" s="15" t="s">
        <v>135</v>
      </c>
      <c r="G51" s="15" t="s">
        <v>407</v>
      </c>
      <c r="H51" s="16">
        <v>1.7569444444444444</v>
      </c>
    </row>
    <row r="52" spans="1:8" ht="42" x14ac:dyDescent="0.15">
      <c r="A52" s="15">
        <v>54</v>
      </c>
      <c r="B52" s="15">
        <v>1524</v>
      </c>
      <c r="C52" s="15" t="s">
        <v>443</v>
      </c>
      <c r="D52" s="15" t="s">
        <v>434</v>
      </c>
      <c r="E52" s="16">
        <v>1.8652777777777778</v>
      </c>
      <c r="F52" s="15" t="s">
        <v>135</v>
      </c>
      <c r="G52" s="15" t="s">
        <v>374</v>
      </c>
      <c r="H52" s="16">
        <v>1.7611111111111111</v>
      </c>
    </row>
    <row r="53" spans="1:8" ht="42" x14ac:dyDescent="0.15">
      <c r="A53" s="15">
        <v>56</v>
      </c>
      <c r="B53" s="15">
        <v>807</v>
      </c>
      <c r="C53" s="15" t="s">
        <v>445</v>
      </c>
      <c r="D53" s="15" t="s">
        <v>414</v>
      </c>
      <c r="E53" s="16">
        <v>1.8680555555555556</v>
      </c>
      <c r="F53" s="15" t="s">
        <v>135</v>
      </c>
      <c r="G53" s="15" t="s">
        <v>374</v>
      </c>
      <c r="H53" s="16">
        <v>1.7638888888888891</v>
      </c>
    </row>
    <row r="54" spans="1:8" ht="56" x14ac:dyDescent="0.15">
      <c r="A54" s="15">
        <v>11</v>
      </c>
      <c r="B54" s="15">
        <v>1914</v>
      </c>
      <c r="C54" s="15" t="s">
        <v>387</v>
      </c>
      <c r="D54" s="15" t="s">
        <v>388</v>
      </c>
      <c r="E54" s="16">
        <v>1.7659722222222223</v>
      </c>
      <c r="F54" s="15" t="s">
        <v>126</v>
      </c>
      <c r="G54" s="15" t="s">
        <v>376</v>
      </c>
      <c r="H54" s="16">
        <v>1.7659722222222223</v>
      </c>
    </row>
    <row r="55" spans="1:8" ht="70" x14ac:dyDescent="0.15">
      <c r="A55" s="15">
        <v>59</v>
      </c>
      <c r="B55" s="15">
        <v>1582</v>
      </c>
      <c r="C55" s="15" t="s">
        <v>448</v>
      </c>
      <c r="D55" s="15" t="s">
        <v>197</v>
      </c>
      <c r="E55" s="16">
        <v>1.8701388888888888</v>
      </c>
      <c r="F55" s="15" t="s">
        <v>135</v>
      </c>
      <c r="G55" s="15" t="s">
        <v>376</v>
      </c>
      <c r="H55" s="16">
        <v>1.7659722222222223</v>
      </c>
    </row>
    <row r="56" spans="1:8" ht="42" x14ac:dyDescent="0.15">
      <c r="A56" s="15">
        <v>60</v>
      </c>
      <c r="B56" s="15">
        <v>1781</v>
      </c>
      <c r="C56" s="15" t="s">
        <v>449</v>
      </c>
      <c r="D56" s="15" t="s">
        <v>151</v>
      </c>
      <c r="E56" s="16">
        <v>1.8708333333333333</v>
      </c>
      <c r="F56" s="15" t="s">
        <v>135</v>
      </c>
      <c r="G56" s="15" t="s">
        <v>381</v>
      </c>
      <c r="H56" s="16">
        <v>1.7666666666666666</v>
      </c>
    </row>
    <row r="57" spans="1:8" ht="42" x14ac:dyDescent="0.15">
      <c r="A57" s="15">
        <v>12</v>
      </c>
      <c r="B57" s="15">
        <v>974</v>
      </c>
      <c r="C57" s="15" t="s">
        <v>389</v>
      </c>
      <c r="D57" s="15" t="s">
        <v>161</v>
      </c>
      <c r="E57" s="16">
        <v>1.76875</v>
      </c>
      <c r="F57" s="15" t="s">
        <v>126</v>
      </c>
      <c r="G57" s="15" t="s">
        <v>390</v>
      </c>
      <c r="H57" s="16">
        <v>1.76875</v>
      </c>
    </row>
    <row r="58" spans="1:8" ht="56" x14ac:dyDescent="0.15">
      <c r="A58" s="15">
        <v>61</v>
      </c>
      <c r="B58" s="15">
        <v>1702</v>
      </c>
      <c r="C58" s="15" t="s">
        <v>450</v>
      </c>
      <c r="D58" s="15" t="s">
        <v>122</v>
      </c>
      <c r="E58" s="16">
        <v>1.8736111111111111</v>
      </c>
      <c r="F58" s="15" t="s">
        <v>135</v>
      </c>
      <c r="G58" s="15" t="s">
        <v>376</v>
      </c>
      <c r="H58" s="16">
        <v>1.7694444444444446</v>
      </c>
    </row>
    <row r="59" spans="1:8" ht="28" x14ac:dyDescent="0.15">
      <c r="A59" s="15">
        <v>62</v>
      </c>
      <c r="B59" s="15">
        <v>1895</v>
      </c>
      <c r="C59" s="15" t="s">
        <v>451</v>
      </c>
      <c r="D59" s="15" t="s">
        <v>403</v>
      </c>
      <c r="E59" s="16">
        <v>1.8743055555555557</v>
      </c>
      <c r="F59" s="15" t="s">
        <v>135</v>
      </c>
      <c r="G59" s="15" t="s">
        <v>407</v>
      </c>
      <c r="H59" s="16">
        <v>1.7701388888888889</v>
      </c>
    </row>
    <row r="60" spans="1:8" ht="28" x14ac:dyDescent="0.15">
      <c r="A60" s="15">
        <v>64</v>
      </c>
      <c r="B60" s="15">
        <v>532</v>
      </c>
      <c r="C60" s="15" t="s">
        <v>453</v>
      </c>
      <c r="D60" s="15" t="s">
        <v>134</v>
      </c>
      <c r="E60" s="16">
        <v>1.8756944444444443</v>
      </c>
      <c r="F60" s="15" t="s">
        <v>135</v>
      </c>
      <c r="G60" s="15" t="s">
        <v>376</v>
      </c>
      <c r="H60" s="16">
        <v>1.7715277777777778</v>
      </c>
    </row>
    <row r="61" spans="1:8" ht="42" x14ac:dyDescent="0.15">
      <c r="A61" s="15">
        <v>65</v>
      </c>
      <c r="B61" s="15">
        <v>1421</v>
      </c>
      <c r="C61" s="15" t="s">
        <v>454</v>
      </c>
      <c r="D61" s="15" t="s">
        <v>167</v>
      </c>
      <c r="E61" s="16">
        <v>1.8756944444444443</v>
      </c>
      <c r="F61" s="15" t="s">
        <v>135</v>
      </c>
      <c r="G61" s="15" t="s">
        <v>374</v>
      </c>
      <c r="H61" s="16">
        <v>1.7715277777777778</v>
      </c>
    </row>
    <row r="62" spans="1:8" ht="42" x14ac:dyDescent="0.15">
      <c r="A62" s="15">
        <v>68</v>
      </c>
      <c r="B62" s="15">
        <v>1724</v>
      </c>
      <c r="C62" s="15" t="s">
        <v>457</v>
      </c>
      <c r="D62" s="15" t="s">
        <v>439</v>
      </c>
      <c r="E62" s="16">
        <v>1.877777777777778</v>
      </c>
      <c r="F62" s="15" t="s">
        <v>135</v>
      </c>
      <c r="G62" s="15" t="s">
        <v>381</v>
      </c>
      <c r="H62" s="16">
        <v>1.7736111111111112</v>
      </c>
    </row>
    <row r="63" spans="1:8" ht="56" x14ac:dyDescent="0.15">
      <c r="A63" s="15">
        <v>69</v>
      </c>
      <c r="B63" s="15">
        <v>871</v>
      </c>
      <c r="C63" s="15" t="s">
        <v>458</v>
      </c>
      <c r="D63" s="15" t="s">
        <v>122</v>
      </c>
      <c r="E63" s="16">
        <v>1.8784722222222223</v>
      </c>
      <c r="F63" s="15" t="s">
        <v>135</v>
      </c>
      <c r="G63" s="15" t="s">
        <v>399</v>
      </c>
      <c r="H63" s="16">
        <v>1.7743055555555556</v>
      </c>
    </row>
    <row r="64" spans="1:8" ht="42" x14ac:dyDescent="0.15">
      <c r="A64" s="15">
        <v>72</v>
      </c>
      <c r="B64" s="15">
        <v>1091</v>
      </c>
      <c r="C64" s="15" t="s">
        <v>462</v>
      </c>
      <c r="D64" s="15" t="s">
        <v>460</v>
      </c>
      <c r="E64" s="16">
        <v>1.8812499999999999</v>
      </c>
      <c r="F64" s="15" t="s">
        <v>135</v>
      </c>
      <c r="G64" s="15" t="s">
        <v>390</v>
      </c>
      <c r="H64" s="16">
        <v>1.7770833333333333</v>
      </c>
    </row>
    <row r="65" spans="1:8" ht="42" x14ac:dyDescent="0.15">
      <c r="A65" s="15">
        <v>13</v>
      </c>
      <c r="B65" s="15">
        <v>1708</v>
      </c>
      <c r="C65" s="15" t="s">
        <v>391</v>
      </c>
      <c r="D65" s="15" t="s">
        <v>161</v>
      </c>
      <c r="E65" s="16">
        <v>1.778472222222222</v>
      </c>
      <c r="F65" s="15" t="s">
        <v>126</v>
      </c>
      <c r="G65" s="15" t="s">
        <v>374</v>
      </c>
      <c r="H65" s="16">
        <v>1.778472222222222</v>
      </c>
    </row>
    <row r="66" spans="1:8" ht="42" x14ac:dyDescent="0.15">
      <c r="A66" s="15">
        <v>166</v>
      </c>
      <c r="B66" s="15">
        <v>216</v>
      </c>
      <c r="C66" s="15" t="s">
        <v>562</v>
      </c>
      <c r="D66" s="15" t="s">
        <v>185</v>
      </c>
      <c r="E66" s="16">
        <v>1.9895833333333333</v>
      </c>
      <c r="F66" s="15" t="s">
        <v>123</v>
      </c>
      <c r="G66" s="15" t="s">
        <v>374</v>
      </c>
      <c r="H66" s="16">
        <v>1.78125</v>
      </c>
    </row>
    <row r="67" spans="1:8" ht="28" x14ac:dyDescent="0.15">
      <c r="A67" s="15">
        <v>76</v>
      </c>
      <c r="B67" s="15">
        <v>546</v>
      </c>
      <c r="C67" s="15" t="s">
        <v>466</v>
      </c>
      <c r="D67" s="15" t="s">
        <v>134</v>
      </c>
      <c r="E67" s="16">
        <v>1.8881944444444445</v>
      </c>
      <c r="F67" s="15" t="s">
        <v>135</v>
      </c>
      <c r="G67" s="15" t="s">
        <v>376</v>
      </c>
      <c r="H67" s="16">
        <v>1.784027777777778</v>
      </c>
    </row>
    <row r="68" spans="1:8" ht="56" x14ac:dyDescent="0.15">
      <c r="A68" s="15">
        <v>78</v>
      </c>
      <c r="B68" s="15">
        <v>769</v>
      </c>
      <c r="C68" s="15" t="s">
        <v>468</v>
      </c>
      <c r="D68" s="15" t="s">
        <v>388</v>
      </c>
      <c r="E68" s="16">
        <v>1.8916666666666666</v>
      </c>
      <c r="F68" s="15" t="s">
        <v>135</v>
      </c>
      <c r="G68" s="15" t="s">
        <v>399</v>
      </c>
      <c r="H68" s="16">
        <v>1.7874999999999999</v>
      </c>
    </row>
    <row r="69" spans="1:8" ht="42" x14ac:dyDescent="0.15">
      <c r="A69" s="15">
        <v>80</v>
      </c>
      <c r="B69" s="15">
        <v>371</v>
      </c>
      <c r="C69" s="15" t="s">
        <v>470</v>
      </c>
      <c r="D69" s="15" t="s">
        <v>288</v>
      </c>
      <c r="E69" s="16">
        <v>1.8923611111111109</v>
      </c>
      <c r="F69" s="15" t="s">
        <v>135</v>
      </c>
      <c r="G69" s="15" t="s">
        <v>376</v>
      </c>
      <c r="H69" s="16">
        <v>1.7881944444444444</v>
      </c>
    </row>
    <row r="70" spans="1:8" ht="42" x14ac:dyDescent="0.15">
      <c r="A70" s="15">
        <v>81</v>
      </c>
      <c r="B70" s="15">
        <v>212</v>
      </c>
      <c r="C70" s="15" t="s">
        <v>471</v>
      </c>
      <c r="D70" s="15" t="s">
        <v>185</v>
      </c>
      <c r="E70" s="16">
        <v>1.8923611111111109</v>
      </c>
      <c r="F70" s="15" t="s">
        <v>135</v>
      </c>
      <c r="G70" s="15" t="s">
        <v>374</v>
      </c>
      <c r="H70" s="16">
        <v>1.7881944444444444</v>
      </c>
    </row>
    <row r="71" spans="1:8" ht="42" x14ac:dyDescent="0.15">
      <c r="A71" s="15">
        <v>175</v>
      </c>
      <c r="B71" s="15">
        <v>601</v>
      </c>
      <c r="C71" s="15" t="s">
        <v>572</v>
      </c>
      <c r="D71" s="15" t="s">
        <v>398</v>
      </c>
      <c r="E71" s="16">
        <v>1.9986111111111111</v>
      </c>
      <c r="F71" s="15" t="s">
        <v>123</v>
      </c>
      <c r="G71" s="15" t="s">
        <v>374</v>
      </c>
      <c r="H71" s="16">
        <v>1.7902777777777779</v>
      </c>
    </row>
    <row r="72" spans="1:8" ht="28" x14ac:dyDescent="0.15">
      <c r="A72" s="15">
        <v>82</v>
      </c>
      <c r="B72" s="15">
        <v>170</v>
      </c>
      <c r="C72" s="15" t="s">
        <v>472</v>
      </c>
      <c r="D72" s="15" t="s">
        <v>191</v>
      </c>
      <c r="E72" s="16">
        <v>1.8951388888888889</v>
      </c>
      <c r="F72" s="15" t="s">
        <v>135</v>
      </c>
      <c r="G72" s="15" t="s">
        <v>407</v>
      </c>
      <c r="H72" s="16">
        <v>1.7909722222222222</v>
      </c>
    </row>
    <row r="73" spans="1:8" ht="42" x14ac:dyDescent="0.15">
      <c r="A73" s="15">
        <v>177</v>
      </c>
      <c r="B73" s="15">
        <v>676</v>
      </c>
      <c r="C73" s="15" t="s">
        <v>575</v>
      </c>
      <c r="D73" s="15" t="s">
        <v>416</v>
      </c>
      <c r="E73" s="16">
        <v>1.9993055555555557</v>
      </c>
      <c r="F73" s="15" t="s">
        <v>123</v>
      </c>
      <c r="G73" s="15" t="s">
        <v>374</v>
      </c>
      <c r="H73" s="16">
        <v>1.7909722222222222</v>
      </c>
    </row>
    <row r="74" spans="1:8" ht="42" x14ac:dyDescent="0.15">
      <c r="A74" s="15">
        <v>16</v>
      </c>
      <c r="B74" s="15">
        <v>988</v>
      </c>
      <c r="C74" s="15" t="s">
        <v>394</v>
      </c>
      <c r="D74" s="15" t="s">
        <v>161</v>
      </c>
      <c r="E74" s="16">
        <v>1.7930555555555554</v>
      </c>
      <c r="F74" s="15" t="s">
        <v>126</v>
      </c>
      <c r="G74" s="15" t="s">
        <v>374</v>
      </c>
      <c r="H74" s="16">
        <v>1.7930555555555554</v>
      </c>
    </row>
    <row r="75" spans="1:8" ht="42" x14ac:dyDescent="0.15">
      <c r="A75" s="15">
        <v>86</v>
      </c>
      <c r="B75" s="15">
        <v>377</v>
      </c>
      <c r="C75" s="15" t="s">
        <v>476</v>
      </c>
      <c r="D75" s="15" t="s">
        <v>288</v>
      </c>
      <c r="E75" s="16">
        <v>1.8986111111111112</v>
      </c>
      <c r="F75" s="15" t="s">
        <v>135</v>
      </c>
      <c r="G75" s="15" t="s">
        <v>407</v>
      </c>
      <c r="H75" s="16">
        <v>1.7944444444444445</v>
      </c>
    </row>
    <row r="76" spans="1:8" ht="42" x14ac:dyDescent="0.15">
      <c r="A76" s="15">
        <v>92</v>
      </c>
      <c r="B76" s="15">
        <v>75</v>
      </c>
      <c r="C76" s="15" t="s">
        <v>482</v>
      </c>
      <c r="D76" s="15" t="s">
        <v>256</v>
      </c>
      <c r="E76" s="16">
        <v>1.9027777777777777</v>
      </c>
      <c r="F76" s="15" t="s">
        <v>135</v>
      </c>
      <c r="G76" s="15" t="s">
        <v>376</v>
      </c>
      <c r="H76" s="16">
        <v>1.7986111111111109</v>
      </c>
    </row>
    <row r="77" spans="1:8" ht="42" x14ac:dyDescent="0.15">
      <c r="A77" s="15">
        <v>94</v>
      </c>
      <c r="B77" s="15">
        <v>213</v>
      </c>
      <c r="C77" s="15" t="s">
        <v>485</v>
      </c>
      <c r="D77" s="15" t="s">
        <v>185</v>
      </c>
      <c r="E77" s="16">
        <v>1.903472222222222</v>
      </c>
      <c r="F77" s="15" t="s">
        <v>135</v>
      </c>
      <c r="G77" s="15" t="s">
        <v>376</v>
      </c>
      <c r="H77" s="16">
        <v>1.7993055555555555</v>
      </c>
    </row>
    <row r="78" spans="1:8" ht="42" x14ac:dyDescent="0.15">
      <c r="A78" s="15">
        <v>181</v>
      </c>
      <c r="B78" s="15">
        <v>1456</v>
      </c>
      <c r="C78" s="15" t="s">
        <v>579</v>
      </c>
      <c r="D78" s="15" t="s">
        <v>484</v>
      </c>
      <c r="E78" s="16">
        <v>2.0076388888888888</v>
      </c>
      <c r="F78" s="15" t="s">
        <v>123</v>
      </c>
      <c r="G78" s="15" t="s">
        <v>390</v>
      </c>
      <c r="H78" s="16">
        <v>1.7993055555555555</v>
      </c>
    </row>
    <row r="79" spans="1:8" ht="42" x14ac:dyDescent="0.15">
      <c r="A79" s="15">
        <v>95</v>
      </c>
      <c r="B79" s="15">
        <v>670</v>
      </c>
      <c r="C79" s="15" t="s">
        <v>486</v>
      </c>
      <c r="D79" s="15" t="s">
        <v>416</v>
      </c>
      <c r="E79" s="16">
        <v>1.9041666666666668</v>
      </c>
      <c r="F79" s="15" t="s">
        <v>135</v>
      </c>
      <c r="G79" s="15" t="s">
        <v>487</v>
      </c>
      <c r="H79" s="16">
        <v>1.8</v>
      </c>
    </row>
    <row r="80" spans="1:8" ht="28" x14ac:dyDescent="0.15">
      <c r="A80" s="15">
        <v>17</v>
      </c>
      <c r="B80" s="15">
        <v>1837</v>
      </c>
      <c r="C80" s="15" t="s">
        <v>395</v>
      </c>
      <c r="D80" s="15" t="s">
        <v>191</v>
      </c>
      <c r="E80" s="16">
        <v>1.8041666666666665</v>
      </c>
      <c r="F80" s="15" t="s">
        <v>126</v>
      </c>
      <c r="G80" s="15" t="s">
        <v>374</v>
      </c>
      <c r="H80" s="16">
        <v>1.8041666666666665</v>
      </c>
    </row>
    <row r="81" spans="1:8" ht="56" x14ac:dyDescent="0.15">
      <c r="A81" s="15">
        <v>103</v>
      </c>
      <c r="B81" s="15">
        <v>790</v>
      </c>
      <c r="C81" s="15" t="s">
        <v>496</v>
      </c>
      <c r="D81" s="15" t="s">
        <v>388</v>
      </c>
      <c r="E81" s="16">
        <v>1.9145833333333335</v>
      </c>
      <c r="F81" s="15" t="s">
        <v>135</v>
      </c>
      <c r="G81" s="15" t="s">
        <v>407</v>
      </c>
      <c r="H81" s="16">
        <v>1.8104166666666668</v>
      </c>
    </row>
    <row r="82" spans="1:8" ht="42" x14ac:dyDescent="0.15">
      <c r="A82" s="15">
        <v>19</v>
      </c>
      <c r="B82" s="15">
        <v>596</v>
      </c>
      <c r="C82" s="15" t="s">
        <v>397</v>
      </c>
      <c r="D82" s="15" t="s">
        <v>398</v>
      </c>
      <c r="E82" s="16">
        <v>1.8111111111111111</v>
      </c>
      <c r="F82" s="15" t="s">
        <v>126</v>
      </c>
      <c r="G82" s="15" t="s">
        <v>399</v>
      </c>
      <c r="H82" s="16">
        <v>1.8111111111111111</v>
      </c>
    </row>
    <row r="83" spans="1:8" ht="28" x14ac:dyDescent="0.15">
      <c r="A83" s="15">
        <v>106</v>
      </c>
      <c r="B83" s="15">
        <v>520</v>
      </c>
      <c r="C83" s="15" t="s">
        <v>499</v>
      </c>
      <c r="D83" s="15" t="s">
        <v>134</v>
      </c>
      <c r="E83" s="16">
        <v>1.9166666666666667</v>
      </c>
      <c r="F83" s="15" t="s">
        <v>135</v>
      </c>
      <c r="G83" s="15" t="s">
        <v>376</v>
      </c>
      <c r="H83" s="16">
        <v>1.8125</v>
      </c>
    </row>
    <row r="84" spans="1:8" ht="28" x14ac:dyDescent="0.15">
      <c r="A84" s="15">
        <v>22</v>
      </c>
      <c r="B84" s="15">
        <v>854</v>
      </c>
      <c r="C84" s="15" t="s">
        <v>402</v>
      </c>
      <c r="D84" s="15" t="s">
        <v>403</v>
      </c>
      <c r="E84" s="16">
        <v>1.815277777777778</v>
      </c>
      <c r="F84" s="15" t="s">
        <v>126</v>
      </c>
      <c r="G84" s="15" t="s">
        <v>376</v>
      </c>
      <c r="H84" s="16">
        <v>1.815277777777778</v>
      </c>
    </row>
    <row r="85" spans="1:8" ht="28" x14ac:dyDescent="0.15">
      <c r="A85" s="15">
        <v>25</v>
      </c>
      <c r="B85" s="15">
        <v>177</v>
      </c>
      <c r="C85" s="15" t="s">
        <v>406</v>
      </c>
      <c r="D85" s="15" t="s">
        <v>191</v>
      </c>
      <c r="E85" s="16">
        <v>1.8187499999999999</v>
      </c>
      <c r="F85" s="15" t="s">
        <v>126</v>
      </c>
      <c r="G85" s="15" t="s">
        <v>407</v>
      </c>
      <c r="H85" s="16">
        <v>1.8187499999999999</v>
      </c>
    </row>
    <row r="86" spans="1:8" ht="28" x14ac:dyDescent="0.15">
      <c r="A86" s="15">
        <v>26</v>
      </c>
      <c r="B86" s="15">
        <v>508</v>
      </c>
      <c r="C86" s="15" t="s">
        <v>408</v>
      </c>
      <c r="D86" s="15" t="s">
        <v>134</v>
      </c>
      <c r="E86" s="16">
        <v>1.8194444444444444</v>
      </c>
      <c r="F86" s="15" t="s">
        <v>126</v>
      </c>
      <c r="G86" s="15" t="s">
        <v>407</v>
      </c>
      <c r="H86" s="16">
        <v>1.8194444444444444</v>
      </c>
    </row>
    <row r="87" spans="1:8" ht="42" x14ac:dyDescent="0.15">
      <c r="A87" s="15">
        <v>119</v>
      </c>
      <c r="B87" s="15">
        <v>622</v>
      </c>
      <c r="C87" s="15" t="s">
        <v>512</v>
      </c>
      <c r="D87" s="15" t="s">
        <v>398</v>
      </c>
      <c r="E87" s="16">
        <v>1.9270833333333333</v>
      </c>
      <c r="F87" s="15" t="s">
        <v>135</v>
      </c>
      <c r="G87" s="15" t="s">
        <v>381</v>
      </c>
      <c r="H87" s="16">
        <v>1.8229166666666667</v>
      </c>
    </row>
    <row r="88" spans="1:8" ht="42" x14ac:dyDescent="0.15">
      <c r="A88" s="15">
        <v>31</v>
      </c>
      <c r="B88" s="15">
        <v>708</v>
      </c>
      <c r="C88" s="15" t="s">
        <v>415</v>
      </c>
      <c r="D88" s="15" t="s">
        <v>416</v>
      </c>
      <c r="E88" s="16">
        <v>1.8263888888888891</v>
      </c>
      <c r="F88" s="15" t="s">
        <v>126</v>
      </c>
      <c r="G88" s="15" t="s">
        <v>376</v>
      </c>
      <c r="H88" s="16">
        <v>1.8263888888888891</v>
      </c>
    </row>
    <row r="89" spans="1:8" ht="70" x14ac:dyDescent="0.15">
      <c r="A89" s="15">
        <v>32</v>
      </c>
      <c r="B89" s="15">
        <v>934</v>
      </c>
      <c r="C89" s="15" t="s">
        <v>417</v>
      </c>
      <c r="D89" s="15" t="s">
        <v>252</v>
      </c>
      <c r="E89" s="16">
        <v>1.8305555555555555</v>
      </c>
      <c r="F89" s="15" t="s">
        <v>126</v>
      </c>
      <c r="G89" s="15" t="s">
        <v>374</v>
      </c>
      <c r="H89" s="16">
        <v>1.8305555555555555</v>
      </c>
    </row>
    <row r="90" spans="1:8" ht="28" x14ac:dyDescent="0.15">
      <c r="A90" s="15">
        <v>127</v>
      </c>
      <c r="B90" s="15">
        <v>910</v>
      </c>
      <c r="C90" s="15" t="s">
        <v>521</v>
      </c>
      <c r="D90" s="15" t="s">
        <v>522</v>
      </c>
      <c r="E90" s="16">
        <v>1.9375</v>
      </c>
      <c r="F90" s="15" t="s">
        <v>135</v>
      </c>
      <c r="G90" s="15" t="s">
        <v>523</v>
      </c>
      <c r="H90" s="16">
        <v>1.8333333333333333</v>
      </c>
    </row>
    <row r="91" spans="1:8" ht="56" x14ac:dyDescent="0.15">
      <c r="A91" s="15">
        <v>33</v>
      </c>
      <c r="B91" s="15">
        <v>1915</v>
      </c>
      <c r="C91" s="15" t="s">
        <v>418</v>
      </c>
      <c r="D91" s="15" t="s">
        <v>412</v>
      </c>
      <c r="E91" s="16">
        <v>1.8347222222222221</v>
      </c>
      <c r="F91" s="15" t="s">
        <v>126</v>
      </c>
      <c r="G91" s="15" t="s">
        <v>374</v>
      </c>
      <c r="H91" s="16">
        <v>1.8347222222222221</v>
      </c>
    </row>
    <row r="92" spans="1:8" ht="56" x14ac:dyDescent="0.15">
      <c r="A92" s="15">
        <v>36</v>
      </c>
      <c r="B92" s="15">
        <v>1866</v>
      </c>
      <c r="C92" s="15" t="s">
        <v>421</v>
      </c>
      <c r="D92" s="15" t="s">
        <v>388</v>
      </c>
      <c r="E92" s="16">
        <v>1.8368055555555556</v>
      </c>
      <c r="F92" s="15" t="s">
        <v>126</v>
      </c>
      <c r="G92" s="15" t="s">
        <v>376</v>
      </c>
      <c r="H92" s="16">
        <v>1.8368055555555556</v>
      </c>
    </row>
    <row r="93" spans="1:8" ht="42" x14ac:dyDescent="0.15">
      <c r="A93" s="15">
        <v>39</v>
      </c>
      <c r="B93" s="15">
        <v>716</v>
      </c>
      <c r="C93" s="15" t="s">
        <v>424</v>
      </c>
      <c r="D93" s="15" t="s">
        <v>416</v>
      </c>
      <c r="E93" s="16">
        <v>1.8402777777777777</v>
      </c>
      <c r="F93" s="15" t="s">
        <v>126</v>
      </c>
      <c r="G93" s="15" t="s">
        <v>374</v>
      </c>
      <c r="H93" s="16">
        <v>1.8402777777777777</v>
      </c>
    </row>
    <row r="94" spans="1:8" ht="56" x14ac:dyDescent="0.15">
      <c r="A94" s="15">
        <v>129</v>
      </c>
      <c r="B94" s="15">
        <v>776</v>
      </c>
      <c r="C94" s="15" t="s">
        <v>525</v>
      </c>
      <c r="D94" s="15" t="s">
        <v>388</v>
      </c>
      <c r="E94" s="16">
        <v>1.9451388888888888</v>
      </c>
      <c r="F94" s="15" t="s">
        <v>135</v>
      </c>
      <c r="G94" s="15" t="s">
        <v>407</v>
      </c>
      <c r="H94" s="16">
        <v>1.840972222222222</v>
      </c>
    </row>
    <row r="95" spans="1:8" ht="42" x14ac:dyDescent="0.15">
      <c r="A95" s="15">
        <v>40</v>
      </c>
      <c r="B95" s="15">
        <v>681</v>
      </c>
      <c r="C95" s="15" t="s">
        <v>425</v>
      </c>
      <c r="D95" s="15" t="s">
        <v>416</v>
      </c>
      <c r="E95" s="16">
        <v>1.8416666666666668</v>
      </c>
      <c r="F95" s="15" t="s">
        <v>126</v>
      </c>
      <c r="G95" s="15" t="s">
        <v>376</v>
      </c>
      <c r="H95" s="16">
        <v>1.8416666666666668</v>
      </c>
    </row>
    <row r="96" spans="1:8" ht="42" x14ac:dyDescent="0.15">
      <c r="A96" s="15">
        <v>41</v>
      </c>
      <c r="B96" s="15">
        <v>1218</v>
      </c>
      <c r="C96" s="15" t="s">
        <v>426</v>
      </c>
      <c r="D96" s="15" t="s">
        <v>427</v>
      </c>
      <c r="E96" s="16">
        <v>1.8423611111111111</v>
      </c>
      <c r="F96" s="15" t="s">
        <v>126</v>
      </c>
      <c r="G96" s="15" t="s">
        <v>376</v>
      </c>
      <c r="H96" s="16">
        <v>1.8423611111111111</v>
      </c>
    </row>
    <row r="97" spans="1:8" ht="42" x14ac:dyDescent="0.15">
      <c r="A97" s="15">
        <v>132</v>
      </c>
      <c r="B97" s="15">
        <v>54</v>
      </c>
      <c r="C97" s="15" t="s">
        <v>528</v>
      </c>
      <c r="D97" s="15" t="s">
        <v>373</v>
      </c>
      <c r="E97" s="16">
        <v>1.9527777777777777</v>
      </c>
      <c r="F97" s="15" t="s">
        <v>135</v>
      </c>
      <c r="G97" s="15" t="s">
        <v>376</v>
      </c>
      <c r="H97" s="16">
        <v>1.8486111111111112</v>
      </c>
    </row>
    <row r="98" spans="1:8" ht="42" x14ac:dyDescent="0.15">
      <c r="A98" s="15">
        <v>210</v>
      </c>
      <c r="B98" s="15">
        <v>1514</v>
      </c>
      <c r="C98" s="15" t="s">
        <v>610</v>
      </c>
      <c r="D98" s="15" t="s">
        <v>434</v>
      </c>
      <c r="E98" s="16">
        <v>2.0569444444444445</v>
      </c>
      <c r="F98" s="15" t="s">
        <v>123</v>
      </c>
      <c r="G98" s="15" t="s">
        <v>399</v>
      </c>
      <c r="H98" s="16">
        <v>1.8486111111111112</v>
      </c>
    </row>
    <row r="99" spans="1:8" ht="56" x14ac:dyDescent="0.15">
      <c r="A99" s="15">
        <v>44</v>
      </c>
      <c r="B99" s="15">
        <v>1854</v>
      </c>
      <c r="C99" s="15" t="s">
        <v>430</v>
      </c>
      <c r="D99" s="15" t="s">
        <v>431</v>
      </c>
      <c r="E99" s="16">
        <v>1.8499999999999999</v>
      </c>
      <c r="F99" s="15" t="s">
        <v>126</v>
      </c>
      <c r="G99" s="15" t="s">
        <v>399</v>
      </c>
      <c r="H99" s="16">
        <v>1.8499999999999999</v>
      </c>
    </row>
    <row r="100" spans="1:8" ht="28" x14ac:dyDescent="0.15">
      <c r="A100" s="15">
        <v>45</v>
      </c>
      <c r="B100" s="15">
        <v>142</v>
      </c>
      <c r="C100" s="15" t="s">
        <v>432</v>
      </c>
      <c r="D100" s="15" t="s">
        <v>384</v>
      </c>
      <c r="E100" s="16">
        <v>1.8506944444444444</v>
      </c>
      <c r="F100" s="15" t="s">
        <v>126</v>
      </c>
      <c r="G100" s="15" t="s">
        <v>407</v>
      </c>
      <c r="H100" s="16">
        <v>1.8506944444444444</v>
      </c>
    </row>
    <row r="101" spans="1:8" ht="42" x14ac:dyDescent="0.15">
      <c r="A101" s="15">
        <v>46</v>
      </c>
      <c r="B101" s="15">
        <v>1771</v>
      </c>
      <c r="C101" s="15" t="s">
        <v>433</v>
      </c>
      <c r="D101" s="15" t="s">
        <v>434</v>
      </c>
      <c r="E101" s="16">
        <v>1.8513888888888888</v>
      </c>
      <c r="F101" s="15" t="s">
        <v>126</v>
      </c>
      <c r="G101" s="15" t="s">
        <v>374</v>
      </c>
      <c r="H101" s="16">
        <v>1.8513888888888888</v>
      </c>
    </row>
    <row r="102" spans="1:8" ht="28" x14ac:dyDescent="0.15">
      <c r="A102" s="15">
        <v>134</v>
      </c>
      <c r="B102" s="15">
        <v>172</v>
      </c>
      <c r="C102" s="15" t="s">
        <v>530</v>
      </c>
      <c r="D102" s="15" t="s">
        <v>191</v>
      </c>
      <c r="E102" s="16">
        <v>1.95625</v>
      </c>
      <c r="F102" s="15" t="s">
        <v>135</v>
      </c>
      <c r="G102" s="15" t="s">
        <v>381</v>
      </c>
      <c r="H102" s="16">
        <v>1.8520833333333335</v>
      </c>
    </row>
    <row r="103" spans="1:8" ht="28" x14ac:dyDescent="0.15">
      <c r="A103" s="15">
        <v>47</v>
      </c>
      <c r="B103" s="15">
        <v>545</v>
      </c>
      <c r="C103" s="15" t="s">
        <v>435</v>
      </c>
      <c r="D103" s="15" t="s">
        <v>134</v>
      </c>
      <c r="E103" s="16">
        <v>1.8527777777777779</v>
      </c>
      <c r="F103" s="15" t="s">
        <v>126</v>
      </c>
      <c r="G103" s="15" t="s">
        <v>374</v>
      </c>
      <c r="H103" s="16">
        <v>1.8527777777777779</v>
      </c>
    </row>
    <row r="104" spans="1:8" ht="42" x14ac:dyDescent="0.15">
      <c r="A104" s="15">
        <v>138</v>
      </c>
      <c r="B104" s="15">
        <v>383</v>
      </c>
      <c r="C104" s="15" t="s">
        <v>534</v>
      </c>
      <c r="D104" s="15" t="s">
        <v>288</v>
      </c>
      <c r="E104" s="16">
        <v>1.9583333333333333</v>
      </c>
      <c r="F104" s="15" t="s">
        <v>135</v>
      </c>
      <c r="G104" s="15" t="s">
        <v>407</v>
      </c>
      <c r="H104" s="16">
        <v>1.8541666666666667</v>
      </c>
    </row>
    <row r="105" spans="1:8" ht="42" x14ac:dyDescent="0.15">
      <c r="A105" s="15">
        <v>141</v>
      </c>
      <c r="B105" s="15">
        <v>12</v>
      </c>
      <c r="C105" s="15" t="s">
        <v>537</v>
      </c>
      <c r="D105" s="15" t="s">
        <v>373</v>
      </c>
      <c r="E105" s="16">
        <v>1.9618055555555556</v>
      </c>
      <c r="F105" s="15" t="s">
        <v>135</v>
      </c>
      <c r="G105" s="15" t="s">
        <v>390</v>
      </c>
      <c r="H105" s="16">
        <v>1.8576388888888891</v>
      </c>
    </row>
    <row r="106" spans="1:8" ht="56" x14ac:dyDescent="0.15">
      <c r="A106" s="15">
        <v>142</v>
      </c>
      <c r="B106" s="15">
        <v>1293</v>
      </c>
      <c r="C106" s="15" t="s">
        <v>538</v>
      </c>
      <c r="D106" s="15" t="s">
        <v>520</v>
      </c>
      <c r="E106" s="16">
        <v>1.9638888888888888</v>
      </c>
      <c r="F106" s="15" t="s">
        <v>135</v>
      </c>
      <c r="G106" s="15" t="s">
        <v>390</v>
      </c>
      <c r="H106" s="16">
        <v>1.8597222222222223</v>
      </c>
    </row>
    <row r="107" spans="1:8" ht="56" x14ac:dyDescent="0.15">
      <c r="A107" s="15">
        <v>52</v>
      </c>
      <c r="B107" s="15">
        <v>892</v>
      </c>
      <c r="C107" s="15" t="s">
        <v>441</v>
      </c>
      <c r="D107" s="15" t="s">
        <v>122</v>
      </c>
      <c r="E107" s="16">
        <v>1.8604166666666666</v>
      </c>
      <c r="F107" s="15" t="s">
        <v>126</v>
      </c>
      <c r="G107" s="15" t="s">
        <v>390</v>
      </c>
      <c r="H107" s="16">
        <v>1.8604166666666666</v>
      </c>
    </row>
    <row r="108" spans="1:8" ht="56" x14ac:dyDescent="0.15">
      <c r="A108" s="15">
        <v>145</v>
      </c>
      <c r="B108" s="15">
        <v>408</v>
      </c>
      <c r="C108" s="15" t="s">
        <v>541</v>
      </c>
      <c r="D108" s="15" t="s">
        <v>181</v>
      </c>
      <c r="E108" s="16">
        <v>1.9666666666666668</v>
      </c>
      <c r="F108" s="15" t="s">
        <v>135</v>
      </c>
      <c r="G108" s="15" t="s">
        <v>407</v>
      </c>
      <c r="H108" s="16">
        <v>1.8625</v>
      </c>
    </row>
    <row r="109" spans="1:8" ht="70" x14ac:dyDescent="0.15">
      <c r="A109" s="15">
        <v>153</v>
      </c>
      <c r="B109" s="15">
        <v>1577</v>
      </c>
      <c r="C109" s="15" t="s">
        <v>549</v>
      </c>
      <c r="D109" s="15" t="s">
        <v>197</v>
      </c>
      <c r="E109" s="16">
        <v>1.9749999999999999</v>
      </c>
      <c r="F109" s="15" t="s">
        <v>135</v>
      </c>
      <c r="G109" s="15" t="s">
        <v>374</v>
      </c>
      <c r="H109" s="16">
        <v>1.8708333333333333</v>
      </c>
    </row>
    <row r="110" spans="1:8" ht="42" x14ac:dyDescent="0.15">
      <c r="A110" s="15">
        <v>63</v>
      </c>
      <c r="B110" s="15">
        <v>620</v>
      </c>
      <c r="C110" s="15" t="s">
        <v>452</v>
      </c>
      <c r="D110" s="15" t="s">
        <v>398</v>
      </c>
      <c r="E110" s="16">
        <v>1.875</v>
      </c>
      <c r="F110" s="15" t="s">
        <v>126</v>
      </c>
      <c r="G110" s="15" t="s">
        <v>374</v>
      </c>
      <c r="H110" s="16">
        <v>1.875</v>
      </c>
    </row>
    <row r="111" spans="1:8" ht="42" x14ac:dyDescent="0.15">
      <c r="A111" s="15">
        <v>66</v>
      </c>
      <c r="B111" s="15">
        <v>664</v>
      </c>
      <c r="C111" s="15" t="s">
        <v>455</v>
      </c>
      <c r="D111" s="15" t="s">
        <v>416</v>
      </c>
      <c r="E111" s="16">
        <v>1.8756944444444443</v>
      </c>
      <c r="F111" s="15" t="s">
        <v>126</v>
      </c>
      <c r="G111" s="15" t="s">
        <v>390</v>
      </c>
      <c r="H111" s="16">
        <v>1.8756944444444443</v>
      </c>
    </row>
    <row r="112" spans="1:8" ht="42" x14ac:dyDescent="0.15">
      <c r="A112" s="15">
        <v>67</v>
      </c>
      <c r="B112" s="15">
        <v>1138</v>
      </c>
      <c r="C112" s="15" t="s">
        <v>456</v>
      </c>
      <c r="D112" s="15" t="s">
        <v>439</v>
      </c>
      <c r="E112" s="16">
        <v>1.8770833333333332</v>
      </c>
      <c r="F112" s="15" t="s">
        <v>126</v>
      </c>
      <c r="G112" s="15" t="s">
        <v>407</v>
      </c>
      <c r="H112" s="16">
        <v>1.8770833333333332</v>
      </c>
    </row>
    <row r="113" spans="1:8" ht="42" x14ac:dyDescent="0.15">
      <c r="A113" s="15">
        <v>158</v>
      </c>
      <c r="B113" s="15">
        <v>1394</v>
      </c>
      <c r="C113" s="15" t="s">
        <v>554</v>
      </c>
      <c r="D113" s="15" t="s">
        <v>167</v>
      </c>
      <c r="E113" s="16">
        <v>1.9826388888888891</v>
      </c>
      <c r="F113" s="15" t="s">
        <v>135</v>
      </c>
      <c r="G113" s="15" t="s">
        <v>381</v>
      </c>
      <c r="H113" s="16">
        <v>1.8784722222222223</v>
      </c>
    </row>
    <row r="114" spans="1:8" ht="42" x14ac:dyDescent="0.15">
      <c r="A114" s="15">
        <v>70</v>
      </c>
      <c r="B114" s="15">
        <v>1078</v>
      </c>
      <c r="C114" s="15" t="s">
        <v>459</v>
      </c>
      <c r="D114" s="15" t="s">
        <v>460</v>
      </c>
      <c r="E114" s="16">
        <v>1.8791666666666667</v>
      </c>
      <c r="F114" s="15" t="s">
        <v>126</v>
      </c>
      <c r="G114" s="15" t="s">
        <v>376</v>
      </c>
      <c r="H114" s="16">
        <v>1.8791666666666667</v>
      </c>
    </row>
    <row r="115" spans="1:8" ht="42" x14ac:dyDescent="0.15">
      <c r="A115" s="15">
        <v>71</v>
      </c>
      <c r="B115" s="15">
        <v>625</v>
      </c>
      <c r="C115" s="15" t="s">
        <v>461</v>
      </c>
      <c r="D115" s="15" t="s">
        <v>398</v>
      </c>
      <c r="E115" s="16">
        <v>1.8798611111111112</v>
      </c>
      <c r="F115" s="15" t="s">
        <v>126</v>
      </c>
      <c r="G115" s="15" t="s">
        <v>374</v>
      </c>
      <c r="H115" s="16">
        <v>1.8798611111111112</v>
      </c>
    </row>
    <row r="116" spans="1:8" ht="70" x14ac:dyDescent="0.15">
      <c r="A116" s="15">
        <v>73</v>
      </c>
      <c r="B116" s="15">
        <v>930</v>
      </c>
      <c r="C116" s="15" t="s">
        <v>463</v>
      </c>
      <c r="D116" s="15" t="s">
        <v>252</v>
      </c>
      <c r="E116" s="16">
        <v>1.8826388888888888</v>
      </c>
      <c r="F116" s="15" t="s">
        <v>126</v>
      </c>
      <c r="G116" s="15" t="s">
        <v>390</v>
      </c>
      <c r="H116" s="16">
        <v>1.8826388888888888</v>
      </c>
    </row>
    <row r="117" spans="1:8" ht="42" x14ac:dyDescent="0.15">
      <c r="A117" s="15">
        <v>74</v>
      </c>
      <c r="B117" s="15">
        <v>1198</v>
      </c>
      <c r="C117" s="15" t="s">
        <v>464</v>
      </c>
      <c r="D117" s="15" t="s">
        <v>427</v>
      </c>
      <c r="E117" s="16">
        <v>1.8833333333333335</v>
      </c>
      <c r="F117" s="15" t="s">
        <v>126</v>
      </c>
      <c r="G117" s="15" t="s">
        <v>381</v>
      </c>
      <c r="H117" s="16">
        <v>1.8833333333333335</v>
      </c>
    </row>
    <row r="118" spans="1:8" ht="42" x14ac:dyDescent="0.15">
      <c r="A118" s="15">
        <v>75</v>
      </c>
      <c r="B118" s="15">
        <v>705</v>
      </c>
      <c r="C118" s="15" t="s">
        <v>465</v>
      </c>
      <c r="D118" s="15" t="s">
        <v>416</v>
      </c>
      <c r="E118" s="16">
        <v>1.8854166666666667</v>
      </c>
      <c r="F118" s="15" t="s">
        <v>126</v>
      </c>
      <c r="G118" s="15" t="s">
        <v>381</v>
      </c>
      <c r="H118" s="16">
        <v>1.8854166666666667</v>
      </c>
    </row>
    <row r="119" spans="1:8" ht="56" x14ac:dyDescent="0.15">
      <c r="A119" s="15">
        <v>170</v>
      </c>
      <c r="B119" s="15">
        <v>1050</v>
      </c>
      <c r="C119" s="15" t="s">
        <v>567</v>
      </c>
      <c r="D119" s="15" t="s">
        <v>194</v>
      </c>
      <c r="E119" s="16">
        <v>1.9916666666666665</v>
      </c>
      <c r="F119" s="15" t="s">
        <v>135</v>
      </c>
      <c r="G119" s="15" t="s">
        <v>381</v>
      </c>
      <c r="H119" s="16">
        <v>1.8875</v>
      </c>
    </row>
    <row r="120" spans="1:8" ht="42" x14ac:dyDescent="0.15">
      <c r="A120" s="15">
        <v>79</v>
      </c>
      <c r="B120" s="15">
        <v>35</v>
      </c>
      <c r="C120" s="15" t="s">
        <v>469</v>
      </c>
      <c r="D120" s="15" t="s">
        <v>373</v>
      </c>
      <c r="E120" s="16">
        <v>1.8923611111111109</v>
      </c>
      <c r="F120" s="15" t="s">
        <v>126</v>
      </c>
      <c r="G120" s="15" t="s">
        <v>374</v>
      </c>
      <c r="H120" s="16">
        <v>1.8923611111111109</v>
      </c>
    </row>
    <row r="121" spans="1:8" ht="42" x14ac:dyDescent="0.15">
      <c r="A121" s="15">
        <v>176</v>
      </c>
      <c r="B121" s="15">
        <v>718</v>
      </c>
      <c r="C121" s="15" t="s">
        <v>573</v>
      </c>
      <c r="D121" s="15" t="s">
        <v>574</v>
      </c>
      <c r="E121" s="16">
        <v>1.9986111111111111</v>
      </c>
      <c r="F121" s="15" t="s">
        <v>135</v>
      </c>
      <c r="G121" s="15" t="s">
        <v>399</v>
      </c>
      <c r="H121" s="16">
        <v>1.8944444444444446</v>
      </c>
    </row>
    <row r="122" spans="1:8" ht="42" x14ac:dyDescent="0.15">
      <c r="A122" s="15">
        <v>178</v>
      </c>
      <c r="B122" s="15">
        <v>693</v>
      </c>
      <c r="C122" s="15" t="s">
        <v>576</v>
      </c>
      <c r="D122" s="15" t="s">
        <v>416</v>
      </c>
      <c r="E122" s="16">
        <v>1.9993055555555557</v>
      </c>
      <c r="F122" s="15" t="s">
        <v>135</v>
      </c>
      <c r="G122" s="15" t="s">
        <v>374</v>
      </c>
      <c r="H122" s="16">
        <v>1.8951388888888889</v>
      </c>
    </row>
    <row r="123" spans="1:8" ht="42" x14ac:dyDescent="0.15">
      <c r="A123" s="15">
        <v>83</v>
      </c>
      <c r="B123" s="15">
        <v>1210</v>
      </c>
      <c r="C123" s="15" t="s">
        <v>473</v>
      </c>
      <c r="D123" s="15" t="s">
        <v>427</v>
      </c>
      <c r="E123" s="16">
        <v>1.8958333333333333</v>
      </c>
      <c r="F123" s="15" t="s">
        <v>126</v>
      </c>
      <c r="G123" s="15" t="s">
        <v>381</v>
      </c>
      <c r="H123" s="16">
        <v>1.8958333333333333</v>
      </c>
    </row>
    <row r="124" spans="1:8" ht="42" x14ac:dyDescent="0.15">
      <c r="A124" s="15">
        <v>84</v>
      </c>
      <c r="B124" s="15">
        <v>1604</v>
      </c>
      <c r="C124" s="15" t="s">
        <v>474</v>
      </c>
      <c r="D124" s="15" t="s">
        <v>185</v>
      </c>
      <c r="E124" s="16">
        <v>1.8965277777777778</v>
      </c>
      <c r="F124" s="15" t="s">
        <v>126</v>
      </c>
      <c r="G124" s="15" t="s">
        <v>407</v>
      </c>
      <c r="H124" s="16">
        <v>1.8965277777777778</v>
      </c>
    </row>
    <row r="125" spans="1:8" ht="28" x14ac:dyDescent="0.15">
      <c r="A125" s="15">
        <v>87</v>
      </c>
      <c r="B125" s="15">
        <v>519</v>
      </c>
      <c r="C125" s="15" t="s">
        <v>477</v>
      </c>
      <c r="D125" s="15" t="s">
        <v>134</v>
      </c>
      <c r="E125" s="16">
        <v>1.8993055555555556</v>
      </c>
      <c r="F125" s="15" t="s">
        <v>126</v>
      </c>
      <c r="G125" s="15" t="s">
        <v>407</v>
      </c>
      <c r="H125" s="16">
        <v>1.8993055555555556</v>
      </c>
    </row>
    <row r="126" spans="1:8" ht="42" x14ac:dyDescent="0.15">
      <c r="A126" s="15">
        <v>88</v>
      </c>
      <c r="B126" s="15">
        <v>627</v>
      </c>
      <c r="C126" s="15" t="s">
        <v>478</v>
      </c>
      <c r="D126" s="15" t="s">
        <v>398</v>
      </c>
      <c r="E126" s="16">
        <v>1.9006944444444445</v>
      </c>
      <c r="F126" s="15" t="s">
        <v>126</v>
      </c>
      <c r="G126" s="15" t="s">
        <v>390</v>
      </c>
      <c r="H126" s="16">
        <v>1.9006944444444445</v>
      </c>
    </row>
    <row r="127" spans="1:8" ht="42" x14ac:dyDescent="0.15">
      <c r="A127" s="15">
        <v>93</v>
      </c>
      <c r="B127" s="15">
        <v>1485</v>
      </c>
      <c r="C127" s="15" t="s">
        <v>483</v>
      </c>
      <c r="D127" s="15" t="s">
        <v>484</v>
      </c>
      <c r="E127" s="16">
        <v>1.9027777777777777</v>
      </c>
      <c r="F127" s="15" t="s">
        <v>126</v>
      </c>
      <c r="G127" s="15" t="s">
        <v>407</v>
      </c>
      <c r="H127" s="16">
        <v>1.9027777777777777</v>
      </c>
    </row>
    <row r="128" spans="1:8" ht="28" x14ac:dyDescent="0.15">
      <c r="A128" s="15">
        <v>184</v>
      </c>
      <c r="B128" s="15">
        <v>506</v>
      </c>
      <c r="C128" s="15" t="s">
        <v>582</v>
      </c>
      <c r="D128" s="15" t="s">
        <v>134</v>
      </c>
      <c r="E128" s="16">
        <v>2.0090277777777779</v>
      </c>
      <c r="F128" s="15" t="s">
        <v>135</v>
      </c>
      <c r="G128" s="15" t="s">
        <v>374</v>
      </c>
      <c r="H128" s="16">
        <v>1.9048611111111111</v>
      </c>
    </row>
    <row r="129" spans="1:8" ht="42" x14ac:dyDescent="0.15">
      <c r="A129" s="15">
        <v>97</v>
      </c>
      <c r="B129" s="15">
        <v>1077</v>
      </c>
      <c r="C129" s="15" t="s">
        <v>489</v>
      </c>
      <c r="D129" s="15" t="s">
        <v>460</v>
      </c>
      <c r="E129" s="16">
        <v>1.90625</v>
      </c>
      <c r="F129" s="15" t="s">
        <v>126</v>
      </c>
      <c r="G129" s="15" t="s">
        <v>490</v>
      </c>
      <c r="H129" s="16">
        <v>1.90625</v>
      </c>
    </row>
    <row r="130" spans="1:8" ht="56" x14ac:dyDescent="0.15">
      <c r="A130" s="15">
        <v>98</v>
      </c>
      <c r="B130" s="15">
        <v>1329</v>
      </c>
      <c r="C130" s="15" t="s">
        <v>491</v>
      </c>
      <c r="D130" s="15" t="s">
        <v>412</v>
      </c>
      <c r="E130" s="16">
        <v>1.9069444444444443</v>
      </c>
      <c r="F130" s="15" t="s">
        <v>126</v>
      </c>
      <c r="G130" s="15" t="s">
        <v>487</v>
      </c>
      <c r="H130" s="16">
        <v>1.9069444444444443</v>
      </c>
    </row>
    <row r="131" spans="1:8" ht="42" x14ac:dyDescent="0.15">
      <c r="A131" s="15">
        <v>100</v>
      </c>
      <c r="B131" s="15">
        <v>1827</v>
      </c>
      <c r="C131" s="15" t="s">
        <v>493</v>
      </c>
      <c r="D131" s="15" t="s">
        <v>434</v>
      </c>
      <c r="E131" s="16">
        <v>1.9083333333333332</v>
      </c>
      <c r="F131" s="15" t="s">
        <v>126</v>
      </c>
      <c r="G131" s="15" t="s">
        <v>376</v>
      </c>
      <c r="H131" s="16">
        <v>1.9083333333333332</v>
      </c>
    </row>
    <row r="132" spans="1:8" ht="28" x14ac:dyDescent="0.15">
      <c r="A132" s="15">
        <v>101</v>
      </c>
      <c r="B132" s="15">
        <v>194</v>
      </c>
      <c r="C132" s="15" t="s">
        <v>494</v>
      </c>
      <c r="D132" s="15" t="s">
        <v>191</v>
      </c>
      <c r="E132" s="16">
        <v>1.9111111111111112</v>
      </c>
      <c r="F132" s="15" t="s">
        <v>126</v>
      </c>
      <c r="G132" s="15" t="s">
        <v>390</v>
      </c>
      <c r="H132" s="16">
        <v>1.9111111111111112</v>
      </c>
    </row>
    <row r="133" spans="1:8" ht="42" x14ac:dyDescent="0.15">
      <c r="A133" s="15">
        <v>102</v>
      </c>
      <c r="B133" s="15">
        <v>1510</v>
      </c>
      <c r="C133" s="15" t="s">
        <v>495</v>
      </c>
      <c r="D133" s="15" t="s">
        <v>434</v>
      </c>
      <c r="E133" s="16">
        <v>1.9118055555555555</v>
      </c>
      <c r="F133" s="15" t="s">
        <v>126</v>
      </c>
      <c r="G133" s="15" t="s">
        <v>374</v>
      </c>
      <c r="H133" s="16">
        <v>1.9118055555555555</v>
      </c>
    </row>
    <row r="134" spans="1:8" ht="28" x14ac:dyDescent="0.15">
      <c r="A134" s="15">
        <v>104</v>
      </c>
      <c r="B134" s="15">
        <v>529</v>
      </c>
      <c r="C134" s="15" t="s">
        <v>497</v>
      </c>
      <c r="D134" s="15" t="s">
        <v>134</v>
      </c>
      <c r="E134" s="16">
        <v>1.9152777777777779</v>
      </c>
      <c r="F134" s="15" t="s">
        <v>126</v>
      </c>
      <c r="G134" s="15" t="s">
        <v>376</v>
      </c>
      <c r="H134" s="16">
        <v>1.9152777777777779</v>
      </c>
    </row>
    <row r="135" spans="1:8" ht="42" x14ac:dyDescent="0.15">
      <c r="A135" s="15">
        <v>105</v>
      </c>
      <c r="B135" s="15">
        <v>1123</v>
      </c>
      <c r="C135" s="15" t="s">
        <v>498</v>
      </c>
      <c r="D135" s="15" t="s">
        <v>460</v>
      </c>
      <c r="E135" s="16">
        <v>1.9159722222222222</v>
      </c>
      <c r="F135" s="15" t="s">
        <v>126</v>
      </c>
      <c r="G135" s="15" t="s">
        <v>381</v>
      </c>
      <c r="H135" s="16">
        <v>1.9159722222222222</v>
      </c>
    </row>
    <row r="136" spans="1:8" ht="42" x14ac:dyDescent="0.15">
      <c r="A136" s="15">
        <v>107</v>
      </c>
      <c r="B136" s="15">
        <v>679</v>
      </c>
      <c r="C136" s="15" t="s">
        <v>500</v>
      </c>
      <c r="D136" s="15" t="s">
        <v>416</v>
      </c>
      <c r="E136" s="16">
        <v>1.9173611111111111</v>
      </c>
      <c r="F136" s="15" t="s">
        <v>126</v>
      </c>
      <c r="G136" s="15" t="s">
        <v>381</v>
      </c>
      <c r="H136" s="16">
        <v>1.9173611111111111</v>
      </c>
    </row>
    <row r="137" spans="1:8" ht="56" x14ac:dyDescent="0.15">
      <c r="A137" s="15">
        <v>110</v>
      </c>
      <c r="B137" s="15">
        <v>789</v>
      </c>
      <c r="C137" s="15" t="s">
        <v>503</v>
      </c>
      <c r="D137" s="15" t="s">
        <v>388</v>
      </c>
      <c r="E137" s="16">
        <v>1.9201388888888891</v>
      </c>
      <c r="F137" s="15" t="s">
        <v>126</v>
      </c>
      <c r="G137" s="15" t="s">
        <v>390</v>
      </c>
      <c r="H137" s="16">
        <v>1.9201388888888891</v>
      </c>
    </row>
    <row r="138" spans="1:8" ht="28" x14ac:dyDescent="0.15">
      <c r="A138" s="15">
        <v>112</v>
      </c>
      <c r="B138" s="15">
        <v>821</v>
      </c>
      <c r="C138" s="15" t="s">
        <v>505</v>
      </c>
      <c r="D138" s="15" t="s">
        <v>403</v>
      </c>
      <c r="E138" s="16">
        <v>1.9208333333333334</v>
      </c>
      <c r="F138" s="15" t="s">
        <v>126</v>
      </c>
      <c r="G138" s="15" t="s">
        <v>407</v>
      </c>
      <c r="H138" s="16">
        <v>1.9208333333333334</v>
      </c>
    </row>
    <row r="139" spans="1:8" ht="42" x14ac:dyDescent="0.15">
      <c r="A139" s="15">
        <v>114</v>
      </c>
      <c r="B139" s="15">
        <v>1169</v>
      </c>
      <c r="C139" s="15" t="s">
        <v>507</v>
      </c>
      <c r="D139" s="15" t="s">
        <v>427</v>
      </c>
      <c r="E139" s="16">
        <v>1.9215277777777777</v>
      </c>
      <c r="F139" s="15" t="s">
        <v>126</v>
      </c>
      <c r="G139" s="15" t="s">
        <v>407</v>
      </c>
      <c r="H139" s="16">
        <v>1.9215277777777777</v>
      </c>
    </row>
    <row r="140" spans="1:8" ht="42" x14ac:dyDescent="0.15">
      <c r="A140" s="15">
        <v>115</v>
      </c>
      <c r="B140" s="15">
        <v>1209</v>
      </c>
      <c r="C140" s="15" t="s">
        <v>508</v>
      </c>
      <c r="D140" s="15" t="s">
        <v>427</v>
      </c>
      <c r="E140" s="16">
        <v>1.9222222222222223</v>
      </c>
      <c r="F140" s="15" t="s">
        <v>126</v>
      </c>
      <c r="G140" s="15" t="s">
        <v>390</v>
      </c>
      <c r="H140" s="16">
        <v>1.9222222222222223</v>
      </c>
    </row>
    <row r="141" spans="1:8" ht="42" x14ac:dyDescent="0.15">
      <c r="A141" s="15">
        <v>192</v>
      </c>
      <c r="B141" s="15">
        <v>1509</v>
      </c>
      <c r="C141" s="15" t="s">
        <v>590</v>
      </c>
      <c r="D141" s="15" t="s">
        <v>434</v>
      </c>
      <c r="E141" s="16">
        <v>2.0277777777777777</v>
      </c>
      <c r="F141" s="15" t="s">
        <v>135</v>
      </c>
      <c r="G141" s="15" t="s">
        <v>407</v>
      </c>
      <c r="H141" s="16">
        <v>1.9236111111111109</v>
      </c>
    </row>
    <row r="142" spans="1:8" ht="42" x14ac:dyDescent="0.15">
      <c r="A142" s="15">
        <v>116</v>
      </c>
      <c r="B142" s="15">
        <v>1121</v>
      </c>
      <c r="C142" s="15" t="s">
        <v>509</v>
      </c>
      <c r="D142" s="15" t="s">
        <v>460</v>
      </c>
      <c r="E142" s="16">
        <v>1.9243055555555555</v>
      </c>
      <c r="F142" s="15" t="s">
        <v>126</v>
      </c>
      <c r="G142" s="15" t="s">
        <v>407</v>
      </c>
      <c r="H142" s="16">
        <v>1.9243055555555555</v>
      </c>
    </row>
    <row r="143" spans="1:8" ht="42" x14ac:dyDescent="0.15">
      <c r="A143" s="15">
        <v>117</v>
      </c>
      <c r="B143" s="15">
        <v>618</v>
      </c>
      <c r="C143" s="15" t="s">
        <v>510</v>
      </c>
      <c r="D143" s="15" t="s">
        <v>398</v>
      </c>
      <c r="E143" s="16">
        <v>1.925</v>
      </c>
      <c r="F143" s="15" t="s">
        <v>126</v>
      </c>
      <c r="G143" s="15" t="s">
        <v>376</v>
      </c>
      <c r="H143" s="16">
        <v>1.925</v>
      </c>
    </row>
    <row r="144" spans="1:8" ht="42" x14ac:dyDescent="0.15">
      <c r="A144" s="15">
        <v>121</v>
      </c>
      <c r="B144" s="15">
        <v>713</v>
      </c>
      <c r="C144" s="15" t="s">
        <v>514</v>
      </c>
      <c r="D144" s="15" t="s">
        <v>416</v>
      </c>
      <c r="E144" s="16">
        <v>1.9284722222222221</v>
      </c>
      <c r="F144" s="15" t="s">
        <v>126</v>
      </c>
      <c r="G144" s="15" t="s">
        <v>374</v>
      </c>
      <c r="H144" s="16">
        <v>1.9284722222222221</v>
      </c>
    </row>
    <row r="145" spans="1:8" ht="42" x14ac:dyDescent="0.15">
      <c r="A145" s="15">
        <v>122</v>
      </c>
      <c r="B145" s="15">
        <v>1101</v>
      </c>
      <c r="C145" s="15" t="s">
        <v>515</v>
      </c>
      <c r="D145" s="15" t="s">
        <v>460</v>
      </c>
      <c r="E145" s="16">
        <v>1.9284722222222221</v>
      </c>
      <c r="F145" s="15" t="s">
        <v>126</v>
      </c>
      <c r="G145" s="15" t="s">
        <v>376</v>
      </c>
      <c r="H145" s="16">
        <v>1.9284722222222221</v>
      </c>
    </row>
    <row r="146" spans="1:8" ht="56" x14ac:dyDescent="0.15">
      <c r="A146" s="15">
        <v>195</v>
      </c>
      <c r="B146" s="15">
        <v>411</v>
      </c>
      <c r="C146" s="15" t="s">
        <v>593</v>
      </c>
      <c r="D146" s="15" t="s">
        <v>181</v>
      </c>
      <c r="E146" s="16">
        <v>2.0333333333333332</v>
      </c>
      <c r="F146" s="15" t="s">
        <v>135</v>
      </c>
      <c r="G146" s="15" t="s">
        <v>487</v>
      </c>
      <c r="H146" s="16">
        <v>1.9291666666666665</v>
      </c>
    </row>
    <row r="147" spans="1:8" ht="42" x14ac:dyDescent="0.15">
      <c r="A147" s="15">
        <v>124</v>
      </c>
      <c r="B147" s="15">
        <v>1408</v>
      </c>
      <c r="C147" s="15" t="s">
        <v>517</v>
      </c>
      <c r="D147" s="15" t="s">
        <v>167</v>
      </c>
      <c r="E147" s="16">
        <v>1.9312500000000001</v>
      </c>
      <c r="F147" s="15" t="s">
        <v>126</v>
      </c>
      <c r="G147" s="15" t="s">
        <v>390</v>
      </c>
      <c r="H147" s="16">
        <v>1.9312500000000001</v>
      </c>
    </row>
    <row r="148" spans="1:8" ht="42" x14ac:dyDescent="0.15">
      <c r="A148" s="15">
        <v>125</v>
      </c>
      <c r="B148" s="15">
        <v>1887</v>
      </c>
      <c r="C148" s="15" t="s">
        <v>518</v>
      </c>
      <c r="D148" s="15" t="s">
        <v>151</v>
      </c>
      <c r="E148" s="16">
        <v>1.9312500000000001</v>
      </c>
      <c r="F148" s="15" t="s">
        <v>126</v>
      </c>
      <c r="G148" s="15" t="s">
        <v>374</v>
      </c>
      <c r="H148" s="16">
        <v>1.9312500000000001</v>
      </c>
    </row>
    <row r="149" spans="1:8" ht="56" x14ac:dyDescent="0.15">
      <c r="A149" s="15">
        <v>126</v>
      </c>
      <c r="B149" s="15">
        <v>1805</v>
      </c>
      <c r="C149" s="15" t="s">
        <v>519</v>
      </c>
      <c r="D149" s="15" t="s">
        <v>520</v>
      </c>
      <c r="E149" s="16">
        <v>1.9340277777777777</v>
      </c>
      <c r="F149" s="15" t="s">
        <v>126</v>
      </c>
      <c r="G149" s="15" t="s">
        <v>407</v>
      </c>
      <c r="H149" s="16">
        <v>1.9340277777777777</v>
      </c>
    </row>
    <row r="150" spans="1:8" ht="42" x14ac:dyDescent="0.15">
      <c r="A150" s="15">
        <v>199</v>
      </c>
      <c r="B150" s="15">
        <v>960</v>
      </c>
      <c r="C150" s="15" t="s">
        <v>598</v>
      </c>
      <c r="D150" s="15" t="s">
        <v>161</v>
      </c>
      <c r="E150" s="16">
        <v>2.0381944444444442</v>
      </c>
      <c r="F150" s="15" t="s">
        <v>135</v>
      </c>
      <c r="G150" s="15" t="s">
        <v>376</v>
      </c>
      <c r="H150" s="16">
        <v>1.9340277777777777</v>
      </c>
    </row>
    <row r="151" spans="1:8" ht="42" x14ac:dyDescent="0.15">
      <c r="A151" s="15">
        <v>201</v>
      </c>
      <c r="B151" s="15">
        <v>1406</v>
      </c>
      <c r="C151" s="15" t="s">
        <v>600</v>
      </c>
      <c r="D151" s="15" t="s">
        <v>167</v>
      </c>
      <c r="E151" s="16">
        <v>2.0388888888888888</v>
      </c>
      <c r="F151" s="15" t="s">
        <v>135</v>
      </c>
      <c r="G151" s="15" t="s">
        <v>374</v>
      </c>
      <c r="H151" s="16">
        <v>1.934722222222222</v>
      </c>
    </row>
    <row r="152" spans="1:8" ht="42" x14ac:dyDescent="0.15">
      <c r="A152" s="15">
        <v>128</v>
      </c>
      <c r="B152" s="15">
        <v>1480</v>
      </c>
      <c r="C152" s="15" t="s">
        <v>524</v>
      </c>
      <c r="D152" s="15" t="s">
        <v>484</v>
      </c>
      <c r="E152" s="16">
        <v>1.9423611111111112</v>
      </c>
      <c r="F152" s="15" t="s">
        <v>126</v>
      </c>
      <c r="G152" s="15" t="s">
        <v>407</v>
      </c>
      <c r="H152" s="16">
        <v>1.9423611111111112</v>
      </c>
    </row>
    <row r="153" spans="1:8" ht="28" x14ac:dyDescent="0.15">
      <c r="A153" s="15">
        <v>205</v>
      </c>
      <c r="B153" s="15">
        <v>507</v>
      </c>
      <c r="C153" s="15" t="s">
        <v>605</v>
      </c>
      <c r="D153" s="15" t="s">
        <v>134</v>
      </c>
      <c r="E153" s="16">
        <v>2.0493055555555553</v>
      </c>
      <c r="F153" s="15" t="s">
        <v>135</v>
      </c>
      <c r="G153" s="15" t="s">
        <v>407</v>
      </c>
      <c r="H153" s="16">
        <v>1.9451388888888888</v>
      </c>
    </row>
    <row r="154" spans="1:8" ht="28" x14ac:dyDescent="0.15">
      <c r="A154" s="15">
        <v>130</v>
      </c>
      <c r="B154" s="15">
        <v>838</v>
      </c>
      <c r="C154" s="15" t="s">
        <v>526</v>
      </c>
      <c r="D154" s="15" t="s">
        <v>403</v>
      </c>
      <c r="E154" s="16">
        <v>1.9465277777777779</v>
      </c>
      <c r="F154" s="15" t="s">
        <v>126</v>
      </c>
      <c r="G154" s="15" t="s">
        <v>374</v>
      </c>
      <c r="H154" s="16">
        <v>1.9465277777777779</v>
      </c>
    </row>
    <row r="155" spans="1:8" ht="42" x14ac:dyDescent="0.15">
      <c r="A155" s="15">
        <v>133</v>
      </c>
      <c r="B155" s="15">
        <v>1920</v>
      </c>
      <c r="C155" s="15" t="s">
        <v>529</v>
      </c>
      <c r="D155" s="15" t="s">
        <v>439</v>
      </c>
      <c r="E155" s="16">
        <v>1.9555555555555555</v>
      </c>
      <c r="F155" s="15" t="s">
        <v>126</v>
      </c>
      <c r="G155" s="15" t="s">
        <v>376</v>
      </c>
      <c r="H155" s="16">
        <v>1.9555555555555555</v>
      </c>
    </row>
    <row r="156" spans="1:8" ht="42" x14ac:dyDescent="0.15">
      <c r="A156" s="15">
        <v>135</v>
      </c>
      <c r="B156" s="15">
        <v>1727</v>
      </c>
      <c r="C156" s="15" t="s">
        <v>531</v>
      </c>
      <c r="D156" s="15" t="s">
        <v>434</v>
      </c>
      <c r="E156" s="16">
        <v>1.95625</v>
      </c>
      <c r="F156" s="15" t="s">
        <v>126</v>
      </c>
      <c r="G156" s="15" t="s">
        <v>381</v>
      </c>
      <c r="H156" s="16">
        <v>1.95625</v>
      </c>
    </row>
    <row r="157" spans="1:8" ht="42" x14ac:dyDescent="0.15">
      <c r="A157" s="15">
        <v>136</v>
      </c>
      <c r="B157" s="15">
        <v>1839</v>
      </c>
      <c r="C157" s="15" t="s">
        <v>532</v>
      </c>
      <c r="D157" s="15" t="s">
        <v>185</v>
      </c>
      <c r="E157" s="16">
        <v>1.9576388888888889</v>
      </c>
      <c r="F157" s="15" t="s">
        <v>126</v>
      </c>
      <c r="G157" s="15" t="s">
        <v>374</v>
      </c>
      <c r="H157" s="16">
        <v>1.9576388888888889</v>
      </c>
    </row>
    <row r="158" spans="1:8" ht="42" x14ac:dyDescent="0.15">
      <c r="A158" s="15">
        <v>137</v>
      </c>
      <c r="B158" s="15">
        <v>1002</v>
      </c>
      <c r="C158" s="15" t="s">
        <v>533</v>
      </c>
      <c r="D158" s="15" t="s">
        <v>161</v>
      </c>
      <c r="E158" s="16">
        <v>1.9583333333333333</v>
      </c>
      <c r="F158" s="15" t="s">
        <v>126</v>
      </c>
      <c r="G158" s="15" t="s">
        <v>376</v>
      </c>
      <c r="H158" s="16">
        <v>1.9583333333333333</v>
      </c>
    </row>
    <row r="159" spans="1:8" ht="56" x14ac:dyDescent="0.15">
      <c r="A159" s="15">
        <v>139</v>
      </c>
      <c r="B159" s="15">
        <v>1023</v>
      </c>
      <c r="C159" s="15" t="s">
        <v>535</v>
      </c>
      <c r="D159" s="15" t="s">
        <v>194</v>
      </c>
      <c r="E159" s="16">
        <v>1.9597222222222221</v>
      </c>
      <c r="F159" s="15" t="s">
        <v>126</v>
      </c>
      <c r="G159" s="15" t="s">
        <v>407</v>
      </c>
      <c r="H159" s="16">
        <v>1.9597222222222221</v>
      </c>
    </row>
    <row r="160" spans="1:8" ht="42" x14ac:dyDescent="0.15">
      <c r="A160" s="15">
        <v>140</v>
      </c>
      <c r="B160" s="15">
        <v>1368</v>
      </c>
      <c r="C160" s="15" t="s">
        <v>536</v>
      </c>
      <c r="D160" s="15" t="s">
        <v>167</v>
      </c>
      <c r="E160" s="16">
        <v>1.9611111111111112</v>
      </c>
      <c r="F160" s="15" t="s">
        <v>126</v>
      </c>
      <c r="G160" s="15" t="s">
        <v>374</v>
      </c>
      <c r="H160" s="16">
        <v>1.9611111111111112</v>
      </c>
    </row>
    <row r="161" spans="1:8" ht="42" x14ac:dyDescent="0.15">
      <c r="A161" s="15">
        <v>143</v>
      </c>
      <c r="B161" s="15">
        <v>1150</v>
      </c>
      <c r="C161" s="15" t="s">
        <v>539</v>
      </c>
      <c r="D161" s="15" t="s">
        <v>439</v>
      </c>
      <c r="E161" s="16">
        <v>1.9645833333333333</v>
      </c>
      <c r="F161" s="15" t="s">
        <v>126</v>
      </c>
      <c r="G161" s="15" t="s">
        <v>381</v>
      </c>
      <c r="H161" s="16">
        <v>1.9645833333333333</v>
      </c>
    </row>
    <row r="162" spans="1:8" ht="42" x14ac:dyDescent="0.15">
      <c r="A162" s="15">
        <v>144</v>
      </c>
      <c r="B162" s="15">
        <v>615</v>
      </c>
      <c r="C162" s="15" t="s">
        <v>540</v>
      </c>
      <c r="D162" s="15" t="s">
        <v>398</v>
      </c>
      <c r="E162" s="16">
        <v>1.965972222222222</v>
      </c>
      <c r="F162" s="15" t="s">
        <v>126</v>
      </c>
      <c r="G162" s="15" t="s">
        <v>381</v>
      </c>
      <c r="H162" s="16">
        <v>1.965972222222222</v>
      </c>
    </row>
    <row r="163" spans="1:8" ht="42" x14ac:dyDescent="0.15">
      <c r="A163" s="15">
        <v>146</v>
      </c>
      <c r="B163" s="15">
        <v>1073</v>
      </c>
      <c r="C163" s="15" t="s">
        <v>542</v>
      </c>
      <c r="D163" s="15" t="s">
        <v>460</v>
      </c>
      <c r="E163" s="16">
        <v>1.9673611111111111</v>
      </c>
      <c r="F163" s="15" t="s">
        <v>126</v>
      </c>
      <c r="G163" s="15" t="s">
        <v>376</v>
      </c>
      <c r="H163" s="16">
        <v>1.9673611111111111</v>
      </c>
    </row>
    <row r="164" spans="1:8" ht="42" x14ac:dyDescent="0.15">
      <c r="A164" s="15">
        <v>147</v>
      </c>
      <c r="B164" s="15">
        <v>73</v>
      </c>
      <c r="C164" s="15" t="s">
        <v>543</v>
      </c>
      <c r="D164" s="15" t="s">
        <v>256</v>
      </c>
      <c r="E164" s="16">
        <v>1.9680555555555557</v>
      </c>
      <c r="F164" s="15" t="s">
        <v>126</v>
      </c>
      <c r="G164" s="15" t="s">
        <v>376</v>
      </c>
      <c r="H164" s="16">
        <v>1.9680555555555557</v>
      </c>
    </row>
    <row r="165" spans="1:8" ht="42" x14ac:dyDescent="0.15">
      <c r="A165" s="15">
        <v>148</v>
      </c>
      <c r="B165" s="15">
        <v>1760</v>
      </c>
      <c r="C165" s="15" t="s">
        <v>544</v>
      </c>
      <c r="D165" s="15" t="s">
        <v>167</v>
      </c>
      <c r="E165" s="16">
        <v>1.96875</v>
      </c>
      <c r="F165" s="15" t="s">
        <v>126</v>
      </c>
      <c r="G165" s="15" t="s">
        <v>390</v>
      </c>
      <c r="H165" s="16">
        <v>1.96875</v>
      </c>
    </row>
    <row r="166" spans="1:8" ht="42" x14ac:dyDescent="0.15">
      <c r="A166" s="15">
        <v>149</v>
      </c>
      <c r="B166" s="15">
        <v>1521</v>
      </c>
      <c r="C166" s="15" t="s">
        <v>545</v>
      </c>
      <c r="D166" s="15" t="s">
        <v>434</v>
      </c>
      <c r="E166" s="16">
        <v>1.96875</v>
      </c>
      <c r="F166" s="15" t="s">
        <v>126</v>
      </c>
      <c r="G166" s="15" t="s">
        <v>376</v>
      </c>
      <c r="H166" s="16">
        <v>1.96875</v>
      </c>
    </row>
    <row r="167" spans="1:8" ht="42" x14ac:dyDescent="0.15">
      <c r="A167" s="15">
        <v>150</v>
      </c>
      <c r="B167" s="15">
        <v>1720</v>
      </c>
      <c r="C167" s="15" t="s">
        <v>546</v>
      </c>
      <c r="D167" s="15" t="s">
        <v>434</v>
      </c>
      <c r="E167" s="16">
        <v>1.9736111111111112</v>
      </c>
      <c r="F167" s="15" t="s">
        <v>126</v>
      </c>
      <c r="G167" s="15" t="s">
        <v>407</v>
      </c>
      <c r="H167" s="16">
        <v>1.9736111111111112</v>
      </c>
    </row>
    <row r="168" spans="1:8" ht="42" x14ac:dyDescent="0.15">
      <c r="A168" s="15">
        <v>151</v>
      </c>
      <c r="B168" s="15">
        <v>1134</v>
      </c>
      <c r="C168" s="15" t="s">
        <v>547</v>
      </c>
      <c r="D168" s="15" t="s">
        <v>439</v>
      </c>
      <c r="E168" s="16">
        <v>1.9736111111111112</v>
      </c>
      <c r="F168" s="15" t="s">
        <v>126</v>
      </c>
      <c r="G168" s="15" t="s">
        <v>390</v>
      </c>
      <c r="H168" s="16">
        <v>1.9736111111111112</v>
      </c>
    </row>
    <row r="169" spans="1:8" ht="56" x14ac:dyDescent="0.15">
      <c r="A169" s="15">
        <v>152</v>
      </c>
      <c r="B169" s="15">
        <v>1906</v>
      </c>
      <c r="C169" s="15" t="s">
        <v>548</v>
      </c>
      <c r="D169" s="15" t="s">
        <v>520</v>
      </c>
      <c r="E169" s="16">
        <v>1.9743055555555555</v>
      </c>
      <c r="F169" s="15" t="s">
        <v>126</v>
      </c>
      <c r="G169" s="15" t="s">
        <v>374</v>
      </c>
      <c r="H169" s="16">
        <v>1.9743055555555555</v>
      </c>
    </row>
    <row r="170" spans="1:8" ht="42" x14ac:dyDescent="0.15">
      <c r="A170" s="15">
        <v>154</v>
      </c>
      <c r="B170" s="15">
        <v>641</v>
      </c>
      <c r="C170" s="15" t="s">
        <v>550</v>
      </c>
      <c r="D170" s="15" t="s">
        <v>416</v>
      </c>
      <c r="E170" s="16">
        <v>1.9749999999999999</v>
      </c>
      <c r="F170" s="15" t="s">
        <v>126</v>
      </c>
      <c r="G170" s="15" t="s">
        <v>376</v>
      </c>
      <c r="H170" s="16">
        <v>1.9749999999999999</v>
      </c>
    </row>
    <row r="171" spans="1:8" ht="42" x14ac:dyDescent="0.15">
      <c r="A171" s="15">
        <v>155</v>
      </c>
      <c r="B171" s="15">
        <v>425</v>
      </c>
      <c r="C171" s="15" t="s">
        <v>551</v>
      </c>
      <c r="D171" s="15" t="s">
        <v>151</v>
      </c>
      <c r="E171" s="16">
        <v>1.9756944444444444</v>
      </c>
      <c r="F171" s="15" t="s">
        <v>126</v>
      </c>
      <c r="G171" s="15" t="s">
        <v>407</v>
      </c>
      <c r="H171" s="16">
        <v>1.9756944444444444</v>
      </c>
    </row>
    <row r="172" spans="1:8" ht="42" x14ac:dyDescent="0.15">
      <c r="A172" s="15">
        <v>156</v>
      </c>
      <c r="B172" s="15">
        <v>1873</v>
      </c>
      <c r="C172" s="15" t="s">
        <v>552</v>
      </c>
      <c r="D172" s="15" t="s">
        <v>373</v>
      </c>
      <c r="E172" s="16">
        <v>1.9777777777777779</v>
      </c>
      <c r="F172" s="15" t="s">
        <v>126</v>
      </c>
      <c r="G172" s="15" t="s">
        <v>390</v>
      </c>
      <c r="H172" s="16">
        <v>1.9777777777777779</v>
      </c>
    </row>
    <row r="173" spans="1:8" ht="28" x14ac:dyDescent="0.15">
      <c r="A173" s="15">
        <v>225</v>
      </c>
      <c r="B173" s="15">
        <v>240</v>
      </c>
      <c r="C173" s="15" t="s">
        <v>626</v>
      </c>
      <c r="D173" s="15" t="s">
        <v>602</v>
      </c>
      <c r="E173" s="16">
        <v>2.0819444444444444</v>
      </c>
      <c r="F173" s="15" t="s">
        <v>135</v>
      </c>
      <c r="G173" s="15" t="s">
        <v>374</v>
      </c>
      <c r="H173" s="16">
        <v>1.9777777777777779</v>
      </c>
    </row>
    <row r="174" spans="1:8" ht="42" x14ac:dyDescent="0.15">
      <c r="A174" s="15">
        <v>157</v>
      </c>
      <c r="B174" s="15">
        <v>1522</v>
      </c>
      <c r="C174" s="15" t="s">
        <v>553</v>
      </c>
      <c r="D174" s="15" t="s">
        <v>434</v>
      </c>
      <c r="E174" s="16">
        <v>1.9819444444444445</v>
      </c>
      <c r="F174" s="15" t="s">
        <v>126</v>
      </c>
      <c r="G174" s="15" t="s">
        <v>407</v>
      </c>
      <c r="H174" s="16">
        <v>1.9819444444444445</v>
      </c>
    </row>
    <row r="175" spans="1:8" ht="28" x14ac:dyDescent="0.15">
      <c r="A175" s="15">
        <v>159</v>
      </c>
      <c r="B175" s="15">
        <v>1912</v>
      </c>
      <c r="C175" s="15" t="s">
        <v>555</v>
      </c>
      <c r="D175" s="15" t="s">
        <v>134</v>
      </c>
      <c r="E175" s="16">
        <v>1.9826388888888891</v>
      </c>
      <c r="F175" s="15" t="s">
        <v>126</v>
      </c>
      <c r="G175" s="15" t="s">
        <v>407</v>
      </c>
      <c r="H175" s="16">
        <v>1.9826388888888891</v>
      </c>
    </row>
    <row r="176" spans="1:8" ht="70" x14ac:dyDescent="0.15">
      <c r="A176" s="15">
        <v>160</v>
      </c>
      <c r="B176" s="15">
        <v>1741</v>
      </c>
      <c r="C176" s="15" t="s">
        <v>556</v>
      </c>
      <c r="D176" s="15" t="s">
        <v>210</v>
      </c>
      <c r="E176" s="16">
        <v>1.9833333333333334</v>
      </c>
      <c r="F176" s="15" t="s">
        <v>126</v>
      </c>
      <c r="G176" s="15" t="s">
        <v>399</v>
      </c>
      <c r="H176" s="16">
        <v>1.9833333333333334</v>
      </c>
    </row>
    <row r="177" spans="1:8" ht="42" x14ac:dyDescent="0.15">
      <c r="A177" s="15">
        <v>161</v>
      </c>
      <c r="B177" s="15">
        <v>218</v>
      </c>
      <c r="C177" s="15" t="s">
        <v>557</v>
      </c>
      <c r="D177" s="15" t="s">
        <v>185</v>
      </c>
      <c r="E177" s="16">
        <v>1.9840277777777777</v>
      </c>
      <c r="F177" s="15" t="s">
        <v>126</v>
      </c>
      <c r="G177" s="15" t="s">
        <v>407</v>
      </c>
      <c r="H177" s="16">
        <v>1.9840277777777777</v>
      </c>
    </row>
    <row r="178" spans="1:8" ht="42" x14ac:dyDescent="0.15">
      <c r="A178" s="15">
        <v>162</v>
      </c>
      <c r="B178" s="15">
        <v>1842</v>
      </c>
      <c r="C178" s="15" t="s">
        <v>558</v>
      </c>
      <c r="D178" s="15" t="s">
        <v>288</v>
      </c>
      <c r="E178" s="16">
        <v>1.9868055555555555</v>
      </c>
      <c r="F178" s="15" t="s">
        <v>126</v>
      </c>
      <c r="G178" s="15" t="s">
        <v>376</v>
      </c>
      <c r="H178" s="16">
        <v>1.9868055555555555</v>
      </c>
    </row>
    <row r="179" spans="1:8" ht="42" x14ac:dyDescent="0.15">
      <c r="A179" s="15">
        <v>163</v>
      </c>
      <c r="B179" s="15">
        <v>49</v>
      </c>
      <c r="C179" s="15" t="s">
        <v>559</v>
      </c>
      <c r="D179" s="15" t="s">
        <v>373</v>
      </c>
      <c r="E179" s="16">
        <v>1.9875</v>
      </c>
      <c r="F179" s="15" t="s">
        <v>126</v>
      </c>
      <c r="G179" s="15" t="s">
        <v>381</v>
      </c>
      <c r="H179" s="16">
        <v>1.9875</v>
      </c>
    </row>
    <row r="180" spans="1:8" ht="42" x14ac:dyDescent="0.15">
      <c r="A180" s="15">
        <v>253</v>
      </c>
      <c r="B180" s="15">
        <v>1431</v>
      </c>
      <c r="C180" s="15" t="s">
        <v>655</v>
      </c>
      <c r="D180" s="15" t="s">
        <v>167</v>
      </c>
      <c r="E180" s="16">
        <v>2.1965277777777779</v>
      </c>
      <c r="F180" s="15" t="s">
        <v>123</v>
      </c>
      <c r="G180" s="15" t="s">
        <v>376</v>
      </c>
      <c r="H180" s="16">
        <v>1.9881944444444446</v>
      </c>
    </row>
    <row r="181" spans="1:8" ht="42" x14ac:dyDescent="0.15">
      <c r="A181" s="15">
        <v>164</v>
      </c>
      <c r="B181" s="15">
        <v>1147</v>
      </c>
      <c r="C181" s="15" t="s">
        <v>560</v>
      </c>
      <c r="D181" s="15" t="s">
        <v>439</v>
      </c>
      <c r="E181" s="16">
        <v>1.9888888888888889</v>
      </c>
      <c r="F181" s="15" t="s">
        <v>126</v>
      </c>
      <c r="G181" s="15" t="s">
        <v>376</v>
      </c>
      <c r="H181" s="16">
        <v>1.9888888888888889</v>
      </c>
    </row>
    <row r="182" spans="1:8" ht="56" x14ac:dyDescent="0.15">
      <c r="A182" s="15">
        <v>165</v>
      </c>
      <c r="B182" s="15">
        <v>795</v>
      </c>
      <c r="C182" s="15" t="s">
        <v>561</v>
      </c>
      <c r="D182" s="15" t="s">
        <v>388</v>
      </c>
      <c r="E182" s="16">
        <v>1.9888888888888889</v>
      </c>
      <c r="F182" s="15" t="s">
        <v>126</v>
      </c>
      <c r="G182" s="15" t="s">
        <v>487</v>
      </c>
      <c r="H182" s="16">
        <v>1.9888888888888889</v>
      </c>
    </row>
    <row r="183" spans="1:8" ht="42" x14ac:dyDescent="0.15">
      <c r="A183" s="15">
        <v>167</v>
      </c>
      <c r="B183" s="15">
        <v>1113</v>
      </c>
      <c r="C183" s="15" t="s">
        <v>563</v>
      </c>
      <c r="D183" s="15" t="s">
        <v>460</v>
      </c>
      <c r="E183" s="16">
        <v>1.9902777777777778</v>
      </c>
      <c r="F183" s="15" t="s">
        <v>126</v>
      </c>
      <c r="G183" s="15" t="s">
        <v>487</v>
      </c>
      <c r="H183" s="16">
        <v>1.9902777777777778</v>
      </c>
    </row>
    <row r="184" spans="1:8" ht="42" x14ac:dyDescent="0.15">
      <c r="A184" s="15">
        <v>227</v>
      </c>
      <c r="B184" s="15">
        <v>833</v>
      </c>
      <c r="C184" s="15" t="s">
        <v>628</v>
      </c>
      <c r="D184" s="15" t="s">
        <v>403</v>
      </c>
      <c r="E184" s="16">
        <v>2.0944444444444446</v>
      </c>
      <c r="F184" s="15" t="s">
        <v>135</v>
      </c>
      <c r="G184" s="15" t="s">
        <v>381</v>
      </c>
      <c r="H184" s="16">
        <v>1.9902777777777778</v>
      </c>
    </row>
    <row r="185" spans="1:8" ht="28" x14ac:dyDescent="0.15">
      <c r="A185" s="15">
        <v>168</v>
      </c>
      <c r="B185" s="15">
        <v>186</v>
      </c>
      <c r="C185" s="15" t="s">
        <v>564</v>
      </c>
      <c r="D185" s="15" t="s">
        <v>191</v>
      </c>
      <c r="E185" s="16">
        <v>1.9909722222222221</v>
      </c>
      <c r="F185" s="15" t="s">
        <v>126</v>
      </c>
      <c r="G185" s="15" t="s">
        <v>407</v>
      </c>
      <c r="H185" s="16">
        <v>1.9909722222222221</v>
      </c>
    </row>
    <row r="186" spans="1:8" ht="42" x14ac:dyDescent="0.15">
      <c r="A186" s="15">
        <v>169</v>
      </c>
      <c r="B186" s="15">
        <v>283</v>
      </c>
      <c r="C186" s="15" t="s">
        <v>565</v>
      </c>
      <c r="D186" s="15" t="s">
        <v>566</v>
      </c>
      <c r="E186" s="16">
        <v>1.9916666666666665</v>
      </c>
      <c r="F186" s="15" t="s">
        <v>126</v>
      </c>
      <c r="G186" s="15" t="s">
        <v>490</v>
      </c>
      <c r="H186" s="16">
        <v>1.9916666666666665</v>
      </c>
    </row>
    <row r="187" spans="1:8" ht="42" x14ac:dyDescent="0.15">
      <c r="A187" s="15">
        <v>171</v>
      </c>
      <c r="B187" s="15">
        <v>55</v>
      </c>
      <c r="C187" s="15" t="s">
        <v>568</v>
      </c>
      <c r="D187" s="15" t="s">
        <v>373</v>
      </c>
      <c r="E187" s="16">
        <v>1.9923611111111112</v>
      </c>
      <c r="F187" s="15" t="s">
        <v>126</v>
      </c>
      <c r="G187" s="15" t="s">
        <v>407</v>
      </c>
      <c r="H187" s="16">
        <v>1.9923611111111112</v>
      </c>
    </row>
    <row r="188" spans="1:8" ht="70" x14ac:dyDescent="0.15">
      <c r="A188" s="15">
        <v>172</v>
      </c>
      <c r="B188" s="15">
        <v>1798</v>
      </c>
      <c r="C188" s="15" t="s">
        <v>569</v>
      </c>
      <c r="D188" s="15" t="s">
        <v>252</v>
      </c>
      <c r="E188" s="16">
        <v>1.9937500000000001</v>
      </c>
      <c r="F188" s="15" t="s">
        <v>126</v>
      </c>
      <c r="G188" s="15" t="s">
        <v>374</v>
      </c>
      <c r="H188" s="16">
        <v>1.9937500000000001</v>
      </c>
    </row>
    <row r="189" spans="1:8" ht="56" x14ac:dyDescent="0.15">
      <c r="A189" s="15">
        <v>173</v>
      </c>
      <c r="B189" s="15">
        <v>1042</v>
      </c>
      <c r="C189" s="15" t="s">
        <v>570</v>
      </c>
      <c r="D189" s="15" t="s">
        <v>194</v>
      </c>
      <c r="E189" s="16">
        <v>1.9944444444444445</v>
      </c>
      <c r="F189" s="15" t="s">
        <v>126</v>
      </c>
      <c r="G189" s="15" t="s">
        <v>381</v>
      </c>
      <c r="H189" s="16">
        <v>1.9944444444444445</v>
      </c>
    </row>
    <row r="190" spans="1:8" ht="28" x14ac:dyDescent="0.15">
      <c r="A190" s="15">
        <v>174</v>
      </c>
      <c r="B190" s="15">
        <v>503</v>
      </c>
      <c r="C190" s="15" t="s">
        <v>571</v>
      </c>
      <c r="D190" s="15" t="s">
        <v>134</v>
      </c>
      <c r="E190" s="16">
        <v>1.9958333333333333</v>
      </c>
      <c r="F190" s="15" t="s">
        <v>126</v>
      </c>
      <c r="G190" s="15" t="s">
        <v>490</v>
      </c>
      <c r="H190" s="16">
        <v>1.9958333333333333</v>
      </c>
    </row>
    <row r="191" spans="1:8" ht="70" x14ac:dyDescent="0.15">
      <c r="A191" s="15">
        <v>179</v>
      </c>
      <c r="B191" s="15">
        <v>1884</v>
      </c>
      <c r="C191" s="15" t="s">
        <v>577</v>
      </c>
      <c r="D191" s="15" t="s">
        <v>325</v>
      </c>
      <c r="E191" s="16">
        <v>2.004861111111111</v>
      </c>
      <c r="F191" s="15" t="s">
        <v>126</v>
      </c>
      <c r="G191" s="15" t="s">
        <v>390</v>
      </c>
      <c r="H191" s="16">
        <v>2.004861111111111</v>
      </c>
    </row>
    <row r="192" spans="1:8" ht="28" x14ac:dyDescent="0.15">
      <c r="A192" s="15">
        <v>180</v>
      </c>
      <c r="B192" s="15">
        <v>161</v>
      </c>
      <c r="C192" s="15" t="s">
        <v>578</v>
      </c>
      <c r="D192" s="15" t="s">
        <v>191</v>
      </c>
      <c r="E192" s="16">
        <v>2.0062500000000001</v>
      </c>
      <c r="F192" s="15" t="s">
        <v>126</v>
      </c>
      <c r="G192" s="15" t="s">
        <v>407</v>
      </c>
      <c r="H192" s="16">
        <v>2.0062500000000001</v>
      </c>
    </row>
    <row r="193" spans="1:8" ht="42" x14ac:dyDescent="0.15">
      <c r="A193" s="15">
        <v>182</v>
      </c>
      <c r="B193" s="15">
        <v>1098</v>
      </c>
      <c r="C193" s="15" t="s">
        <v>580</v>
      </c>
      <c r="D193" s="15" t="s">
        <v>460</v>
      </c>
      <c r="E193" s="16">
        <v>2.0083333333333333</v>
      </c>
      <c r="F193" s="15" t="s">
        <v>126</v>
      </c>
      <c r="G193" s="15" t="s">
        <v>487</v>
      </c>
      <c r="H193" s="16">
        <v>2.0083333333333333</v>
      </c>
    </row>
    <row r="194" spans="1:8" ht="42" x14ac:dyDescent="0.15">
      <c r="A194" s="15">
        <v>183</v>
      </c>
      <c r="B194" s="15">
        <v>706</v>
      </c>
      <c r="C194" s="15" t="s">
        <v>581</v>
      </c>
      <c r="D194" s="15" t="s">
        <v>416</v>
      </c>
      <c r="E194" s="16">
        <v>2.0083333333333333</v>
      </c>
      <c r="F194" s="15" t="s">
        <v>126</v>
      </c>
      <c r="G194" s="15" t="s">
        <v>376</v>
      </c>
      <c r="H194" s="16">
        <v>2.0083333333333333</v>
      </c>
    </row>
    <row r="195" spans="1:8" ht="42" x14ac:dyDescent="0.15">
      <c r="A195" s="15">
        <v>185</v>
      </c>
      <c r="B195" s="15">
        <v>815</v>
      </c>
      <c r="C195" s="15" t="s">
        <v>583</v>
      </c>
      <c r="D195" s="15" t="s">
        <v>414</v>
      </c>
      <c r="E195" s="16">
        <v>2.0118055555555556</v>
      </c>
      <c r="F195" s="15" t="s">
        <v>126</v>
      </c>
      <c r="G195" s="15" t="s">
        <v>381</v>
      </c>
      <c r="H195" s="16">
        <v>2.0118055555555556</v>
      </c>
    </row>
    <row r="196" spans="1:8" ht="28" x14ac:dyDescent="0.15">
      <c r="A196" s="15">
        <v>186</v>
      </c>
      <c r="B196" s="15">
        <v>1890</v>
      </c>
      <c r="C196" s="15" t="s">
        <v>584</v>
      </c>
      <c r="D196" s="15" t="s">
        <v>134</v>
      </c>
      <c r="E196" s="16">
        <v>2.0131944444444447</v>
      </c>
      <c r="F196" s="15" t="s">
        <v>126</v>
      </c>
      <c r="G196" s="15" t="s">
        <v>374</v>
      </c>
      <c r="H196" s="16">
        <v>2.0131944444444447</v>
      </c>
    </row>
    <row r="197" spans="1:8" ht="56" x14ac:dyDescent="0.15">
      <c r="A197" s="15">
        <v>187</v>
      </c>
      <c r="B197" s="15">
        <v>764</v>
      </c>
      <c r="C197" s="15" t="s">
        <v>585</v>
      </c>
      <c r="D197" s="15" t="s">
        <v>388</v>
      </c>
      <c r="E197" s="16">
        <v>2.0187500000000003</v>
      </c>
      <c r="F197" s="15" t="s">
        <v>126</v>
      </c>
      <c r="G197" s="15" t="s">
        <v>374</v>
      </c>
      <c r="H197" s="16">
        <v>2.0187500000000003</v>
      </c>
    </row>
    <row r="198" spans="1:8" ht="70" x14ac:dyDescent="0.15">
      <c r="A198" s="15">
        <v>188</v>
      </c>
      <c r="B198" s="15">
        <v>1566</v>
      </c>
      <c r="C198" s="15" t="s">
        <v>586</v>
      </c>
      <c r="D198" s="15" t="s">
        <v>197</v>
      </c>
      <c r="E198" s="16">
        <v>2.0215277777777776</v>
      </c>
      <c r="F198" s="15" t="s">
        <v>126</v>
      </c>
      <c r="G198" s="15" t="s">
        <v>376</v>
      </c>
      <c r="H198" s="16">
        <v>2.0215277777777776</v>
      </c>
    </row>
    <row r="199" spans="1:8" ht="42" x14ac:dyDescent="0.15">
      <c r="A199" s="15">
        <v>189</v>
      </c>
      <c r="B199" s="15">
        <v>1216</v>
      </c>
      <c r="C199" s="15" t="s">
        <v>587</v>
      </c>
      <c r="D199" s="15" t="s">
        <v>427</v>
      </c>
      <c r="E199" s="16">
        <v>2.0215277777777776</v>
      </c>
      <c r="F199" s="15" t="s">
        <v>126</v>
      </c>
      <c r="G199" s="15" t="s">
        <v>487</v>
      </c>
      <c r="H199" s="16">
        <v>2.0215277777777776</v>
      </c>
    </row>
    <row r="200" spans="1:8" ht="42" x14ac:dyDescent="0.15">
      <c r="A200" s="15">
        <v>190</v>
      </c>
      <c r="B200" s="15">
        <v>223</v>
      </c>
      <c r="C200" s="15" t="s">
        <v>588</v>
      </c>
      <c r="D200" s="15" t="s">
        <v>185</v>
      </c>
      <c r="E200" s="16">
        <v>2.0249999999999999</v>
      </c>
      <c r="F200" s="15" t="s">
        <v>126</v>
      </c>
      <c r="G200" s="15" t="s">
        <v>376</v>
      </c>
      <c r="H200" s="16">
        <v>2.0249999999999999</v>
      </c>
    </row>
    <row r="201" spans="1:8" ht="42" x14ac:dyDescent="0.15">
      <c r="A201" s="15">
        <v>191</v>
      </c>
      <c r="B201" s="15">
        <v>600</v>
      </c>
      <c r="C201" s="15" t="s">
        <v>589</v>
      </c>
      <c r="D201" s="15" t="s">
        <v>398</v>
      </c>
      <c r="E201" s="16">
        <v>2.026388888888889</v>
      </c>
      <c r="F201" s="15" t="s">
        <v>126</v>
      </c>
      <c r="G201" s="15" t="s">
        <v>381</v>
      </c>
      <c r="H201" s="16">
        <v>2.026388888888889</v>
      </c>
    </row>
    <row r="202" spans="1:8" ht="42" x14ac:dyDescent="0.15">
      <c r="A202" s="15">
        <v>193</v>
      </c>
      <c r="B202" s="15">
        <v>1918</v>
      </c>
      <c r="C202" s="15" t="s">
        <v>591</v>
      </c>
      <c r="D202" s="15" t="s">
        <v>151</v>
      </c>
      <c r="E202" s="16">
        <v>2.0298611111111113</v>
      </c>
      <c r="F202" s="15" t="s">
        <v>126</v>
      </c>
      <c r="G202" s="15" t="s">
        <v>381</v>
      </c>
      <c r="H202" s="16">
        <v>2.0298611111111113</v>
      </c>
    </row>
    <row r="203" spans="1:8" ht="42" x14ac:dyDescent="0.15">
      <c r="A203" s="15">
        <v>194</v>
      </c>
      <c r="B203" s="15">
        <v>461</v>
      </c>
      <c r="C203" s="15" t="s">
        <v>592</v>
      </c>
      <c r="D203" s="15" t="s">
        <v>151</v>
      </c>
      <c r="E203" s="16">
        <v>2.0305555555555554</v>
      </c>
      <c r="F203" s="15" t="s">
        <v>126</v>
      </c>
      <c r="G203" s="15" t="s">
        <v>490</v>
      </c>
      <c r="H203" s="16">
        <v>2.0305555555555554</v>
      </c>
    </row>
    <row r="204" spans="1:8" ht="28" x14ac:dyDescent="0.15">
      <c r="A204" s="15">
        <v>196</v>
      </c>
      <c r="B204" s="15">
        <v>517</v>
      </c>
      <c r="C204" s="15" t="s">
        <v>594</v>
      </c>
      <c r="D204" s="15" t="s">
        <v>134</v>
      </c>
      <c r="E204" s="16">
        <v>2.0340277777777778</v>
      </c>
      <c r="F204" s="15" t="s">
        <v>126</v>
      </c>
      <c r="G204" s="15" t="s">
        <v>376</v>
      </c>
      <c r="H204" s="16">
        <v>2.0340277777777778</v>
      </c>
    </row>
    <row r="205" spans="1:8" ht="42" x14ac:dyDescent="0.15">
      <c r="A205" s="15">
        <v>197</v>
      </c>
      <c r="B205" s="15">
        <v>1768</v>
      </c>
      <c r="C205" s="15" t="s">
        <v>595</v>
      </c>
      <c r="D205" s="15" t="s">
        <v>596</v>
      </c>
      <c r="E205" s="16">
        <v>2.0347222222222223</v>
      </c>
      <c r="F205" s="15" t="s">
        <v>126</v>
      </c>
      <c r="G205" s="15" t="s">
        <v>376</v>
      </c>
      <c r="H205" s="16">
        <v>2.0347222222222223</v>
      </c>
    </row>
    <row r="206" spans="1:8" ht="42" x14ac:dyDescent="0.15">
      <c r="A206" s="15">
        <v>198</v>
      </c>
      <c r="B206" s="15">
        <v>77</v>
      </c>
      <c r="C206" s="15" t="s">
        <v>597</v>
      </c>
      <c r="D206" s="15" t="s">
        <v>256</v>
      </c>
      <c r="E206" s="16">
        <v>2.0375000000000001</v>
      </c>
      <c r="F206" s="15" t="s">
        <v>126</v>
      </c>
      <c r="G206" s="15" t="s">
        <v>381</v>
      </c>
      <c r="H206" s="16">
        <v>2.0375000000000001</v>
      </c>
    </row>
    <row r="207" spans="1:8" ht="28" x14ac:dyDescent="0.15">
      <c r="A207" s="15">
        <v>200</v>
      </c>
      <c r="B207" s="15">
        <v>1889</v>
      </c>
      <c r="C207" s="15" t="s">
        <v>599</v>
      </c>
      <c r="D207" s="15" t="s">
        <v>134</v>
      </c>
      <c r="E207" s="16">
        <v>2.0381944444444442</v>
      </c>
      <c r="F207" s="15" t="s">
        <v>126</v>
      </c>
      <c r="G207" s="15" t="s">
        <v>374</v>
      </c>
      <c r="H207" s="16">
        <v>2.0381944444444442</v>
      </c>
    </row>
    <row r="208" spans="1:8" ht="28" x14ac:dyDescent="0.15">
      <c r="A208" s="15">
        <v>202</v>
      </c>
      <c r="B208" s="15">
        <v>236</v>
      </c>
      <c r="C208" s="15" t="s">
        <v>601</v>
      </c>
      <c r="D208" s="15" t="s">
        <v>602</v>
      </c>
      <c r="E208" s="16">
        <v>2.0416666666666665</v>
      </c>
      <c r="F208" s="15" t="s">
        <v>126</v>
      </c>
      <c r="G208" s="15" t="s">
        <v>390</v>
      </c>
      <c r="H208" s="16">
        <v>2.0416666666666665</v>
      </c>
    </row>
    <row r="209" spans="1:8" ht="42" x14ac:dyDescent="0.15">
      <c r="A209" s="15">
        <v>203</v>
      </c>
      <c r="B209" s="15">
        <v>662</v>
      </c>
      <c r="C209" s="15" t="s">
        <v>603</v>
      </c>
      <c r="D209" s="15" t="s">
        <v>416</v>
      </c>
      <c r="E209" s="16">
        <v>2.0451388888888888</v>
      </c>
      <c r="F209" s="15" t="s">
        <v>126</v>
      </c>
      <c r="G209" s="15" t="s">
        <v>407</v>
      </c>
      <c r="H209" s="16">
        <v>2.0451388888888888</v>
      </c>
    </row>
    <row r="210" spans="1:8" ht="70" x14ac:dyDescent="0.15">
      <c r="A210" s="15">
        <v>204</v>
      </c>
      <c r="B210" s="15">
        <v>346</v>
      </c>
      <c r="C210" s="15" t="s">
        <v>604</v>
      </c>
      <c r="D210" s="15" t="s">
        <v>325</v>
      </c>
      <c r="E210" s="16">
        <v>2.0472222222222221</v>
      </c>
      <c r="F210" s="15" t="s">
        <v>126</v>
      </c>
      <c r="G210" s="15" t="s">
        <v>407</v>
      </c>
      <c r="H210" s="16">
        <v>2.0472222222222221</v>
      </c>
    </row>
    <row r="211" spans="1:8" ht="56" x14ac:dyDescent="0.15">
      <c r="A211" s="15">
        <v>206</v>
      </c>
      <c r="B211" s="15">
        <v>1320</v>
      </c>
      <c r="C211" s="15" t="s">
        <v>606</v>
      </c>
      <c r="D211" s="15" t="s">
        <v>412</v>
      </c>
      <c r="E211" s="16">
        <v>2.0520833333333335</v>
      </c>
      <c r="F211" s="15" t="s">
        <v>126</v>
      </c>
      <c r="G211" s="15" t="s">
        <v>390</v>
      </c>
      <c r="H211" s="16">
        <v>2.0520833333333335</v>
      </c>
    </row>
    <row r="212" spans="1:8" ht="56" x14ac:dyDescent="0.15">
      <c r="A212" s="15">
        <v>207</v>
      </c>
      <c r="B212" s="15">
        <v>1255</v>
      </c>
      <c r="C212" s="15" t="s">
        <v>607</v>
      </c>
      <c r="D212" s="15" t="s">
        <v>520</v>
      </c>
      <c r="E212" s="16">
        <v>2.0527777777777776</v>
      </c>
      <c r="F212" s="15" t="s">
        <v>126</v>
      </c>
      <c r="G212" s="15" t="s">
        <v>376</v>
      </c>
      <c r="H212" s="16">
        <v>2.0527777777777776</v>
      </c>
    </row>
    <row r="213" spans="1:8" ht="70" x14ac:dyDescent="0.15">
      <c r="A213" s="15">
        <v>208</v>
      </c>
      <c r="B213" s="15">
        <v>330</v>
      </c>
      <c r="C213" s="15" t="s">
        <v>608</v>
      </c>
      <c r="D213" s="15" t="s">
        <v>210</v>
      </c>
      <c r="E213" s="16">
        <v>2.0534722222222221</v>
      </c>
      <c r="F213" s="15" t="s">
        <v>126</v>
      </c>
      <c r="G213" s="15" t="s">
        <v>374</v>
      </c>
      <c r="H213" s="16">
        <v>2.0534722222222221</v>
      </c>
    </row>
    <row r="214" spans="1:8" ht="42" x14ac:dyDescent="0.15">
      <c r="A214" s="15">
        <v>209</v>
      </c>
      <c r="B214" s="15">
        <v>225</v>
      </c>
      <c r="C214" s="15" t="s">
        <v>609</v>
      </c>
      <c r="D214" s="15" t="s">
        <v>185</v>
      </c>
      <c r="E214" s="16">
        <v>2.0548611111111112</v>
      </c>
      <c r="F214" s="15" t="s">
        <v>126</v>
      </c>
      <c r="G214" s="15" t="s">
        <v>381</v>
      </c>
      <c r="H214" s="16">
        <v>2.0548611111111112</v>
      </c>
    </row>
    <row r="215" spans="1:8" ht="42" x14ac:dyDescent="0.15">
      <c r="A215" s="15">
        <v>211</v>
      </c>
      <c r="B215" s="15">
        <v>1195</v>
      </c>
      <c r="C215" s="15" t="s">
        <v>611</v>
      </c>
      <c r="D215" s="15" t="s">
        <v>427</v>
      </c>
      <c r="E215" s="16">
        <v>2.0583333333333331</v>
      </c>
      <c r="F215" s="15" t="s">
        <v>126</v>
      </c>
      <c r="G215" s="15" t="s">
        <v>390</v>
      </c>
      <c r="H215" s="16">
        <v>2.0583333333333331</v>
      </c>
    </row>
    <row r="216" spans="1:8" ht="56" x14ac:dyDescent="0.15">
      <c r="A216" s="15">
        <v>212</v>
      </c>
      <c r="B216" s="15">
        <v>770</v>
      </c>
      <c r="C216" s="15" t="s">
        <v>612</v>
      </c>
      <c r="D216" s="15" t="s">
        <v>388</v>
      </c>
      <c r="E216" s="16">
        <v>2.0604166666666668</v>
      </c>
      <c r="F216" s="15" t="s">
        <v>126</v>
      </c>
      <c r="G216" s="15" t="s">
        <v>407</v>
      </c>
      <c r="H216" s="16">
        <v>2.0604166666666668</v>
      </c>
    </row>
    <row r="217" spans="1:8" ht="56" x14ac:dyDescent="0.15">
      <c r="A217" s="15">
        <v>213</v>
      </c>
      <c r="B217" s="15">
        <v>1039</v>
      </c>
      <c r="C217" s="15" t="s">
        <v>613</v>
      </c>
      <c r="D217" s="15" t="s">
        <v>194</v>
      </c>
      <c r="E217" s="16">
        <v>2.0645833333333332</v>
      </c>
      <c r="F217" s="15" t="s">
        <v>126</v>
      </c>
      <c r="G217" s="15" t="s">
        <v>376</v>
      </c>
      <c r="H217" s="16">
        <v>2.0645833333333332</v>
      </c>
    </row>
    <row r="218" spans="1:8" ht="42" x14ac:dyDescent="0.15">
      <c r="A218" s="15">
        <v>214</v>
      </c>
      <c r="B218" s="15">
        <v>41</v>
      </c>
      <c r="C218" s="15" t="s">
        <v>614</v>
      </c>
      <c r="D218" s="15" t="s">
        <v>373</v>
      </c>
      <c r="E218" s="16">
        <v>2.0652777777777778</v>
      </c>
      <c r="F218" s="15" t="s">
        <v>126</v>
      </c>
      <c r="G218" s="15" t="s">
        <v>381</v>
      </c>
      <c r="H218" s="16">
        <v>2.0652777777777778</v>
      </c>
    </row>
    <row r="219" spans="1:8" ht="42" x14ac:dyDescent="0.15">
      <c r="A219" s="15">
        <v>215</v>
      </c>
      <c r="B219" s="15">
        <v>79</v>
      </c>
      <c r="C219" s="15" t="s">
        <v>615</v>
      </c>
      <c r="D219" s="15" t="s">
        <v>256</v>
      </c>
      <c r="E219" s="16">
        <v>2.0680555555555555</v>
      </c>
      <c r="F219" s="15" t="s">
        <v>126</v>
      </c>
      <c r="G219" s="15" t="s">
        <v>381</v>
      </c>
      <c r="H219" s="16">
        <v>2.0680555555555555</v>
      </c>
    </row>
    <row r="220" spans="1:8" ht="70" x14ac:dyDescent="0.15">
      <c r="A220" s="15">
        <v>216</v>
      </c>
      <c r="B220" s="15">
        <v>362</v>
      </c>
      <c r="C220" s="15" t="s">
        <v>616</v>
      </c>
      <c r="D220" s="15" t="s">
        <v>325</v>
      </c>
      <c r="E220" s="16">
        <v>2.0722222222222224</v>
      </c>
      <c r="F220" s="15" t="s">
        <v>126</v>
      </c>
      <c r="G220" s="15" t="s">
        <v>376</v>
      </c>
      <c r="H220" s="16">
        <v>2.0722222222222224</v>
      </c>
    </row>
    <row r="221" spans="1:8" ht="70" x14ac:dyDescent="0.15">
      <c r="A221" s="15">
        <v>217</v>
      </c>
      <c r="B221" s="15">
        <v>927</v>
      </c>
      <c r="C221" s="15" t="s">
        <v>617</v>
      </c>
      <c r="D221" s="15" t="s">
        <v>252</v>
      </c>
      <c r="E221" s="16">
        <v>2.0729166666666665</v>
      </c>
      <c r="F221" s="15" t="s">
        <v>126</v>
      </c>
      <c r="G221" s="15" t="s">
        <v>376</v>
      </c>
      <c r="H221" s="16">
        <v>2.0729166666666665</v>
      </c>
    </row>
    <row r="222" spans="1:8" ht="42" x14ac:dyDescent="0.15">
      <c r="A222" s="15">
        <v>218</v>
      </c>
      <c r="B222" s="15">
        <v>1899</v>
      </c>
      <c r="C222" s="15" t="s">
        <v>618</v>
      </c>
      <c r="D222" s="15" t="s">
        <v>398</v>
      </c>
      <c r="E222" s="16">
        <v>2.0743055555555556</v>
      </c>
      <c r="F222" s="15" t="s">
        <v>126</v>
      </c>
      <c r="G222" s="15" t="s">
        <v>376</v>
      </c>
      <c r="H222" s="16">
        <v>2.0743055555555556</v>
      </c>
    </row>
    <row r="223" spans="1:8" ht="42" x14ac:dyDescent="0.15">
      <c r="A223" s="15">
        <v>219</v>
      </c>
      <c r="B223" s="15">
        <v>834</v>
      </c>
      <c r="C223" s="15" t="s">
        <v>619</v>
      </c>
      <c r="D223" s="15" t="s">
        <v>403</v>
      </c>
      <c r="E223" s="16">
        <v>2.0749999999999997</v>
      </c>
      <c r="F223" s="15" t="s">
        <v>126</v>
      </c>
      <c r="G223" s="15" t="s">
        <v>381</v>
      </c>
      <c r="H223" s="16">
        <v>2.0749999999999997</v>
      </c>
    </row>
    <row r="224" spans="1:8" ht="28" x14ac:dyDescent="0.15">
      <c r="A224" s="15">
        <v>220</v>
      </c>
      <c r="B224" s="15">
        <v>86</v>
      </c>
      <c r="C224" s="15" t="s">
        <v>620</v>
      </c>
      <c r="D224" s="15" t="s">
        <v>621</v>
      </c>
      <c r="E224" s="16">
        <v>2.0763888888888888</v>
      </c>
      <c r="F224" s="15" t="s">
        <v>126</v>
      </c>
      <c r="G224" s="15" t="s">
        <v>487</v>
      </c>
      <c r="H224" s="16">
        <v>2.0763888888888888</v>
      </c>
    </row>
    <row r="225" spans="1:8" ht="28" x14ac:dyDescent="0.15">
      <c r="A225" s="15">
        <v>221</v>
      </c>
      <c r="B225" s="15">
        <v>487</v>
      </c>
      <c r="C225" s="15" t="s">
        <v>622</v>
      </c>
      <c r="D225" s="15" t="s">
        <v>134</v>
      </c>
      <c r="E225" s="16">
        <v>2.0777777777777779</v>
      </c>
      <c r="F225" s="15" t="s">
        <v>126</v>
      </c>
      <c r="G225" s="15" t="s">
        <v>490</v>
      </c>
      <c r="H225" s="16">
        <v>2.0777777777777779</v>
      </c>
    </row>
    <row r="226" spans="1:8" ht="42" x14ac:dyDescent="0.15">
      <c r="A226" s="15">
        <v>222</v>
      </c>
      <c r="B226" s="15">
        <v>1908</v>
      </c>
      <c r="C226" s="15" t="s">
        <v>623</v>
      </c>
      <c r="D226" s="15" t="s">
        <v>434</v>
      </c>
      <c r="E226" s="16">
        <v>2.0784722222222221</v>
      </c>
      <c r="F226" s="15" t="s">
        <v>126</v>
      </c>
      <c r="G226" s="15" t="s">
        <v>376</v>
      </c>
      <c r="H226" s="16">
        <v>2.0784722222222221</v>
      </c>
    </row>
    <row r="227" spans="1:8" ht="28" x14ac:dyDescent="0.15">
      <c r="A227" s="15">
        <v>223</v>
      </c>
      <c r="B227" s="15">
        <v>246</v>
      </c>
      <c r="C227" s="15" t="s">
        <v>624</v>
      </c>
      <c r="D227" s="15" t="s">
        <v>602</v>
      </c>
      <c r="E227" s="16">
        <v>2.0791666666666666</v>
      </c>
      <c r="F227" s="15" t="s">
        <v>126</v>
      </c>
      <c r="G227" s="15" t="s">
        <v>407</v>
      </c>
      <c r="H227" s="16">
        <v>2.0791666666666666</v>
      </c>
    </row>
    <row r="228" spans="1:8" ht="42" x14ac:dyDescent="0.15">
      <c r="A228" s="15">
        <v>224</v>
      </c>
      <c r="B228" s="15">
        <v>1426</v>
      </c>
      <c r="C228" s="15" t="s">
        <v>625</v>
      </c>
      <c r="D228" s="15" t="s">
        <v>167</v>
      </c>
      <c r="E228" s="16">
        <v>2.0805555555555553</v>
      </c>
      <c r="F228" s="15" t="s">
        <v>126</v>
      </c>
      <c r="G228" s="15" t="s">
        <v>407</v>
      </c>
      <c r="H228" s="16">
        <v>2.0805555555555553</v>
      </c>
    </row>
    <row r="229" spans="1:8" ht="28" x14ac:dyDescent="0.15">
      <c r="A229" s="15">
        <v>226</v>
      </c>
      <c r="B229" s="15">
        <v>131</v>
      </c>
      <c r="C229" s="15" t="s">
        <v>627</v>
      </c>
      <c r="D229" s="15" t="s">
        <v>384</v>
      </c>
      <c r="E229" s="16">
        <v>2.0923611111111113</v>
      </c>
      <c r="F229" s="15" t="s">
        <v>126</v>
      </c>
      <c r="G229" s="15" t="s">
        <v>381</v>
      </c>
      <c r="H229" s="16">
        <v>2.0923611111111113</v>
      </c>
    </row>
    <row r="230" spans="1:8" ht="42" x14ac:dyDescent="0.15">
      <c r="A230" s="15">
        <v>228</v>
      </c>
      <c r="B230" s="15">
        <v>466</v>
      </c>
      <c r="C230" s="15" t="s">
        <v>629</v>
      </c>
      <c r="D230" s="15" t="s">
        <v>151</v>
      </c>
      <c r="E230" s="16">
        <v>2.0965277777777778</v>
      </c>
      <c r="F230" s="15" t="s">
        <v>126</v>
      </c>
      <c r="G230" s="15" t="s">
        <v>390</v>
      </c>
      <c r="H230" s="16">
        <v>2.0965277777777778</v>
      </c>
    </row>
    <row r="231" spans="1:8" ht="28" x14ac:dyDescent="0.15">
      <c r="A231" s="15">
        <v>229</v>
      </c>
      <c r="B231" s="15">
        <v>134</v>
      </c>
      <c r="C231" s="15" t="s">
        <v>630</v>
      </c>
      <c r="D231" s="15" t="s">
        <v>384</v>
      </c>
      <c r="E231" s="16">
        <v>2.0979166666666669</v>
      </c>
      <c r="F231" s="15" t="s">
        <v>126</v>
      </c>
      <c r="G231" s="15" t="s">
        <v>390</v>
      </c>
      <c r="H231" s="16">
        <v>2.0979166666666669</v>
      </c>
    </row>
    <row r="232" spans="1:8" ht="42" x14ac:dyDescent="0.15">
      <c r="A232" s="15">
        <v>230</v>
      </c>
      <c r="B232" s="15">
        <v>454</v>
      </c>
      <c r="C232" s="15" t="s">
        <v>631</v>
      </c>
      <c r="D232" s="15" t="s">
        <v>151</v>
      </c>
      <c r="E232" s="16">
        <v>2.0993055555555555</v>
      </c>
      <c r="F232" s="15" t="s">
        <v>126</v>
      </c>
      <c r="G232" s="15" t="s">
        <v>381</v>
      </c>
      <c r="H232" s="16">
        <v>2.0993055555555555</v>
      </c>
    </row>
    <row r="233" spans="1:8" ht="42" x14ac:dyDescent="0.15">
      <c r="A233" s="15">
        <v>231</v>
      </c>
      <c r="B233" s="15">
        <v>1847</v>
      </c>
      <c r="C233" s="15" t="s">
        <v>632</v>
      </c>
      <c r="D233" s="15" t="s">
        <v>414</v>
      </c>
      <c r="E233" s="16">
        <v>2.1006944444444442</v>
      </c>
      <c r="F233" s="15" t="s">
        <v>126</v>
      </c>
      <c r="G233" s="15" t="s">
        <v>374</v>
      </c>
      <c r="H233" s="16">
        <v>2.1006944444444442</v>
      </c>
    </row>
    <row r="234" spans="1:8" ht="42" x14ac:dyDescent="0.15">
      <c r="A234" s="15">
        <v>232</v>
      </c>
      <c r="B234" s="15">
        <v>805</v>
      </c>
      <c r="C234" s="15" t="s">
        <v>633</v>
      </c>
      <c r="D234" s="15" t="s">
        <v>414</v>
      </c>
      <c r="E234" s="16">
        <v>2.1090277777777779</v>
      </c>
      <c r="F234" s="15" t="s">
        <v>126</v>
      </c>
      <c r="G234" s="15" t="s">
        <v>390</v>
      </c>
      <c r="H234" s="16">
        <v>2.1090277777777779</v>
      </c>
    </row>
    <row r="235" spans="1:8" ht="42" x14ac:dyDescent="0.15">
      <c r="A235" s="15">
        <v>233</v>
      </c>
      <c r="B235" s="15">
        <v>1877</v>
      </c>
      <c r="C235" s="15" t="s">
        <v>634</v>
      </c>
      <c r="D235" s="15" t="s">
        <v>256</v>
      </c>
      <c r="E235" s="16">
        <v>2.1125000000000003</v>
      </c>
      <c r="F235" s="15" t="s">
        <v>126</v>
      </c>
      <c r="G235" s="15" t="s">
        <v>374</v>
      </c>
      <c r="H235" s="16">
        <v>2.1125000000000003</v>
      </c>
    </row>
    <row r="236" spans="1:8" ht="42" x14ac:dyDescent="0.15">
      <c r="A236" s="15">
        <v>234</v>
      </c>
      <c r="B236" s="15">
        <v>1874</v>
      </c>
      <c r="C236" s="15" t="s">
        <v>635</v>
      </c>
      <c r="D236" s="15" t="s">
        <v>373</v>
      </c>
      <c r="E236" s="16">
        <v>2.1187499999999999</v>
      </c>
      <c r="F236" s="15" t="s">
        <v>126</v>
      </c>
      <c r="G236" s="15" t="s">
        <v>374</v>
      </c>
      <c r="H236" s="16">
        <v>2.1187499999999999</v>
      </c>
    </row>
    <row r="237" spans="1:8" ht="70" x14ac:dyDescent="0.15">
      <c r="A237" s="15">
        <v>235</v>
      </c>
      <c r="B237" s="15">
        <v>350</v>
      </c>
      <c r="C237" s="15" t="s">
        <v>636</v>
      </c>
      <c r="D237" s="15" t="s">
        <v>325</v>
      </c>
      <c r="E237" s="16">
        <v>2.120138888888889</v>
      </c>
      <c r="F237" s="15" t="s">
        <v>126</v>
      </c>
      <c r="G237" s="15" t="s">
        <v>374</v>
      </c>
      <c r="H237" s="16">
        <v>2.120138888888889</v>
      </c>
    </row>
    <row r="238" spans="1:8" ht="42" x14ac:dyDescent="0.15">
      <c r="A238" s="15">
        <v>236</v>
      </c>
      <c r="B238" s="15">
        <v>15</v>
      </c>
      <c r="C238" s="15" t="s">
        <v>637</v>
      </c>
      <c r="D238" s="15" t="s">
        <v>373</v>
      </c>
      <c r="E238" s="16">
        <v>2.120138888888889</v>
      </c>
      <c r="F238" s="15" t="s">
        <v>126</v>
      </c>
      <c r="G238" s="15" t="s">
        <v>407</v>
      </c>
      <c r="H238" s="16">
        <v>2.120138888888889</v>
      </c>
    </row>
    <row r="239" spans="1:8" ht="28" x14ac:dyDescent="0.15">
      <c r="A239" s="15">
        <v>237</v>
      </c>
      <c r="B239" s="15">
        <v>498</v>
      </c>
      <c r="C239" s="15" t="s">
        <v>638</v>
      </c>
      <c r="D239" s="15" t="s">
        <v>134</v>
      </c>
      <c r="E239" s="16">
        <v>2.1263888888888887</v>
      </c>
      <c r="F239" s="15" t="s">
        <v>126</v>
      </c>
      <c r="G239" s="15" t="s">
        <v>390</v>
      </c>
      <c r="H239" s="16">
        <v>2.1263888888888887</v>
      </c>
    </row>
    <row r="240" spans="1:8" ht="42" x14ac:dyDescent="0.15">
      <c r="A240" s="15">
        <v>238</v>
      </c>
      <c r="B240" s="15">
        <v>1848</v>
      </c>
      <c r="C240" s="15" t="s">
        <v>639</v>
      </c>
      <c r="D240" s="15" t="s">
        <v>414</v>
      </c>
      <c r="E240" s="16">
        <v>2.1347222222222224</v>
      </c>
      <c r="F240" s="15" t="s">
        <v>126</v>
      </c>
      <c r="G240" s="15" t="s">
        <v>374</v>
      </c>
      <c r="H240" s="16">
        <v>2.1347222222222224</v>
      </c>
    </row>
    <row r="241" spans="1:8" ht="70" x14ac:dyDescent="0.15">
      <c r="A241" s="15">
        <v>239</v>
      </c>
      <c r="B241" s="15">
        <v>332</v>
      </c>
      <c r="C241" s="15" t="s">
        <v>640</v>
      </c>
      <c r="D241" s="15" t="s">
        <v>210</v>
      </c>
      <c r="E241" s="16">
        <v>2.1374999999999997</v>
      </c>
      <c r="F241" s="15" t="s">
        <v>126</v>
      </c>
      <c r="G241" s="15" t="s">
        <v>407</v>
      </c>
      <c r="H241" s="16">
        <v>2.1374999999999997</v>
      </c>
    </row>
    <row r="242" spans="1:8" ht="56" x14ac:dyDescent="0.15">
      <c r="A242" s="15">
        <v>240</v>
      </c>
      <c r="B242" s="15">
        <v>1311</v>
      </c>
      <c r="C242" s="15" t="s">
        <v>641</v>
      </c>
      <c r="D242" s="15" t="s">
        <v>412</v>
      </c>
      <c r="E242" s="16">
        <v>2.1388888888888888</v>
      </c>
      <c r="F242" s="15" t="s">
        <v>126</v>
      </c>
      <c r="G242" s="15" t="s">
        <v>381</v>
      </c>
      <c r="H242" s="16">
        <v>2.1388888888888888</v>
      </c>
    </row>
    <row r="243" spans="1:8" ht="70" x14ac:dyDescent="0.15">
      <c r="A243" s="15">
        <v>241</v>
      </c>
      <c r="B243" s="15">
        <v>1579</v>
      </c>
      <c r="C243" s="15" t="s">
        <v>642</v>
      </c>
      <c r="D243" s="15" t="s">
        <v>197</v>
      </c>
      <c r="E243" s="16">
        <v>2.1395833333333334</v>
      </c>
      <c r="F243" s="15" t="s">
        <v>126</v>
      </c>
      <c r="G243" s="15" t="s">
        <v>399</v>
      </c>
      <c r="H243" s="16">
        <v>2.1395833333333334</v>
      </c>
    </row>
    <row r="244" spans="1:8" ht="28" x14ac:dyDescent="0.15">
      <c r="A244" s="15">
        <v>242</v>
      </c>
      <c r="B244" s="15">
        <v>481</v>
      </c>
      <c r="C244" s="15" t="s">
        <v>643</v>
      </c>
      <c r="D244" s="15" t="s">
        <v>134</v>
      </c>
      <c r="E244" s="16">
        <v>2.1402777777777779</v>
      </c>
      <c r="F244" s="15" t="s">
        <v>126</v>
      </c>
      <c r="G244" s="15" t="s">
        <v>407</v>
      </c>
      <c r="H244" s="16">
        <v>2.1402777777777779</v>
      </c>
    </row>
    <row r="245" spans="1:8" ht="42" x14ac:dyDescent="0.15">
      <c r="A245" s="15">
        <v>243</v>
      </c>
      <c r="B245" s="15">
        <v>57</v>
      </c>
      <c r="C245" s="15" t="s">
        <v>644</v>
      </c>
      <c r="D245" s="15" t="s">
        <v>373</v>
      </c>
      <c r="E245" s="16">
        <v>2.1423611111111112</v>
      </c>
      <c r="F245" s="15" t="s">
        <v>126</v>
      </c>
      <c r="G245" s="15" t="s">
        <v>390</v>
      </c>
      <c r="H245" s="16">
        <v>2.1423611111111112</v>
      </c>
    </row>
    <row r="246" spans="1:8" ht="70" x14ac:dyDescent="0.15">
      <c r="A246" s="15">
        <v>244</v>
      </c>
      <c r="B246" s="15">
        <v>339</v>
      </c>
      <c r="C246" s="15" t="s">
        <v>645</v>
      </c>
      <c r="D246" s="15" t="s">
        <v>210</v>
      </c>
      <c r="E246" s="16">
        <v>2.1458333333333335</v>
      </c>
      <c r="F246" s="15" t="s">
        <v>126</v>
      </c>
      <c r="G246" s="15" t="s">
        <v>376</v>
      </c>
      <c r="H246" s="16">
        <v>2.1458333333333335</v>
      </c>
    </row>
    <row r="247" spans="1:8" ht="42" x14ac:dyDescent="0.15">
      <c r="A247" s="15">
        <v>245</v>
      </c>
      <c r="B247" s="15">
        <v>633</v>
      </c>
      <c r="C247" s="15" t="s">
        <v>646</v>
      </c>
      <c r="D247" s="15" t="s">
        <v>416</v>
      </c>
      <c r="E247" s="16">
        <v>2.1604166666666669</v>
      </c>
      <c r="F247" s="15" t="s">
        <v>126</v>
      </c>
      <c r="G247" s="15" t="s">
        <v>381</v>
      </c>
      <c r="H247" s="16">
        <v>2.1604166666666669</v>
      </c>
    </row>
    <row r="248" spans="1:8" ht="70" x14ac:dyDescent="0.15">
      <c r="A248" s="15">
        <v>246</v>
      </c>
      <c r="B248" s="15">
        <v>1559</v>
      </c>
      <c r="C248" s="15" t="s">
        <v>647</v>
      </c>
      <c r="D248" s="15" t="s">
        <v>197</v>
      </c>
      <c r="E248" s="16">
        <v>2.1638888888888888</v>
      </c>
      <c r="F248" s="15" t="s">
        <v>126</v>
      </c>
      <c r="G248" s="15" t="s">
        <v>376</v>
      </c>
      <c r="H248" s="16">
        <v>2.1638888888888888</v>
      </c>
    </row>
    <row r="249" spans="1:8" ht="42" x14ac:dyDescent="0.15">
      <c r="A249" s="15">
        <v>247</v>
      </c>
      <c r="B249" s="15">
        <v>1780</v>
      </c>
      <c r="C249" s="15" t="s">
        <v>648</v>
      </c>
      <c r="D249" s="15" t="s">
        <v>373</v>
      </c>
      <c r="E249" s="16">
        <v>2.1645833333333333</v>
      </c>
      <c r="F249" s="15" t="s">
        <v>126</v>
      </c>
      <c r="G249" s="15" t="s">
        <v>487</v>
      </c>
      <c r="H249" s="16">
        <v>2.1645833333333333</v>
      </c>
    </row>
    <row r="250" spans="1:8" ht="42" x14ac:dyDescent="0.15">
      <c r="A250" s="15">
        <v>248</v>
      </c>
      <c r="B250" s="15">
        <v>999</v>
      </c>
      <c r="C250" s="15" t="s">
        <v>649</v>
      </c>
      <c r="D250" s="15" t="s">
        <v>161</v>
      </c>
      <c r="E250" s="16">
        <v>2.1680555555555556</v>
      </c>
      <c r="F250" s="15" t="s">
        <v>126</v>
      </c>
      <c r="G250" s="15" t="s">
        <v>487</v>
      </c>
      <c r="H250" s="16">
        <v>2.1680555555555556</v>
      </c>
    </row>
    <row r="251" spans="1:8" ht="28" x14ac:dyDescent="0.15">
      <c r="A251" s="15">
        <v>249</v>
      </c>
      <c r="B251" s="15">
        <v>534</v>
      </c>
      <c r="C251" s="15" t="s">
        <v>650</v>
      </c>
      <c r="D251" s="15" t="s">
        <v>134</v>
      </c>
      <c r="E251" s="16">
        <v>2.1750000000000003</v>
      </c>
      <c r="F251" s="15" t="s">
        <v>126</v>
      </c>
      <c r="G251" s="15" t="s">
        <v>651</v>
      </c>
      <c r="H251" s="16">
        <v>2.1750000000000003</v>
      </c>
    </row>
    <row r="252" spans="1:8" ht="70" x14ac:dyDescent="0.15">
      <c r="A252" s="15">
        <v>250</v>
      </c>
      <c r="B252" s="15">
        <v>1909</v>
      </c>
      <c r="C252" s="15" t="s">
        <v>652</v>
      </c>
      <c r="D252" s="15" t="s">
        <v>197</v>
      </c>
      <c r="E252" s="16">
        <v>2.1791666666666667</v>
      </c>
      <c r="F252" s="15" t="s">
        <v>126</v>
      </c>
      <c r="G252" s="15" t="s">
        <v>407</v>
      </c>
      <c r="H252" s="16">
        <v>2.1791666666666667</v>
      </c>
    </row>
    <row r="253" spans="1:8" ht="42" x14ac:dyDescent="0.15">
      <c r="A253" s="15">
        <v>251</v>
      </c>
      <c r="B253" s="15">
        <v>1872</v>
      </c>
      <c r="C253" s="15" t="s">
        <v>653</v>
      </c>
      <c r="D253" s="15" t="s">
        <v>373</v>
      </c>
      <c r="E253" s="16">
        <v>2.1881944444444446</v>
      </c>
      <c r="F253" s="15" t="s">
        <v>126</v>
      </c>
      <c r="G253" s="15" t="s">
        <v>490</v>
      </c>
      <c r="H253" s="16">
        <v>2.1881944444444446</v>
      </c>
    </row>
    <row r="254" spans="1:8" ht="42" x14ac:dyDescent="0.15">
      <c r="A254" s="15">
        <v>252</v>
      </c>
      <c r="B254" s="15">
        <v>989</v>
      </c>
      <c r="C254" s="15" t="s">
        <v>654</v>
      </c>
      <c r="D254" s="15" t="s">
        <v>161</v>
      </c>
      <c r="E254" s="16">
        <v>2.1958333333333333</v>
      </c>
      <c r="F254" s="15" t="s">
        <v>126</v>
      </c>
      <c r="G254" s="15" t="s">
        <v>407</v>
      </c>
      <c r="H254" s="16">
        <v>2.1958333333333333</v>
      </c>
    </row>
    <row r="255" spans="1:8" ht="42" x14ac:dyDescent="0.15">
      <c r="A255" s="15">
        <v>254</v>
      </c>
      <c r="B255" s="15">
        <v>727</v>
      </c>
      <c r="C255" s="15" t="s">
        <v>656</v>
      </c>
      <c r="D255" s="15" t="s">
        <v>574</v>
      </c>
      <c r="E255" s="16">
        <v>2.1993055555555556</v>
      </c>
      <c r="F255" s="15" t="s">
        <v>126</v>
      </c>
      <c r="G255" s="15" t="s">
        <v>390</v>
      </c>
      <c r="H255" s="16">
        <v>2.1993055555555556</v>
      </c>
    </row>
    <row r="256" spans="1:8" ht="42" x14ac:dyDescent="0.15">
      <c r="A256" s="15">
        <v>255</v>
      </c>
      <c r="B256" s="15">
        <v>757</v>
      </c>
      <c r="C256" s="15" t="s">
        <v>657</v>
      </c>
      <c r="D256" s="15" t="s">
        <v>596</v>
      </c>
      <c r="E256" s="16">
        <v>2.2027777777777779</v>
      </c>
      <c r="F256" s="15" t="s">
        <v>126</v>
      </c>
      <c r="G256" s="15" t="s">
        <v>487</v>
      </c>
      <c r="H256" s="16">
        <v>2.2027777777777779</v>
      </c>
    </row>
    <row r="257" spans="1:8" ht="42" x14ac:dyDescent="0.15">
      <c r="A257" s="15">
        <v>256</v>
      </c>
      <c r="B257" s="15">
        <v>1003</v>
      </c>
      <c r="C257" s="15" t="s">
        <v>658</v>
      </c>
      <c r="D257" s="15" t="s">
        <v>161</v>
      </c>
      <c r="E257" s="16">
        <v>2.2048611111111112</v>
      </c>
      <c r="F257" s="15" t="s">
        <v>126</v>
      </c>
      <c r="G257" s="15" t="s">
        <v>390</v>
      </c>
      <c r="H257" s="16">
        <v>2.2048611111111112</v>
      </c>
    </row>
    <row r="258" spans="1:8" ht="42" x14ac:dyDescent="0.15">
      <c r="A258" s="15">
        <v>257</v>
      </c>
      <c r="B258" s="15">
        <v>1060</v>
      </c>
      <c r="C258" s="15" t="s">
        <v>659</v>
      </c>
      <c r="D258" s="15" t="s">
        <v>660</v>
      </c>
      <c r="E258" s="16">
        <v>2.2097222222222221</v>
      </c>
      <c r="F258" s="15" t="s">
        <v>126</v>
      </c>
      <c r="G258" s="15" t="s">
        <v>376</v>
      </c>
      <c r="H258" s="16">
        <v>2.2097222222222221</v>
      </c>
    </row>
    <row r="259" spans="1:8" ht="28" x14ac:dyDescent="0.15">
      <c r="A259" s="15">
        <v>258</v>
      </c>
      <c r="B259" s="15">
        <v>852</v>
      </c>
      <c r="C259" s="15" t="s">
        <v>661</v>
      </c>
      <c r="D259" s="15" t="s">
        <v>403</v>
      </c>
      <c r="E259" s="16">
        <v>2.2118055555555558</v>
      </c>
      <c r="F259" s="15" t="s">
        <v>126</v>
      </c>
      <c r="G259" s="15" t="s">
        <v>407</v>
      </c>
      <c r="H259" s="16">
        <v>2.2118055555555558</v>
      </c>
    </row>
    <row r="260" spans="1:8" ht="42" x14ac:dyDescent="0.15">
      <c r="A260" s="15">
        <v>259</v>
      </c>
      <c r="B260" s="15">
        <v>176</v>
      </c>
      <c r="C260" s="15" t="s">
        <v>662</v>
      </c>
      <c r="D260" s="15" t="s">
        <v>191</v>
      </c>
      <c r="E260" s="16">
        <v>2.2152777777777777</v>
      </c>
      <c r="F260" s="15" t="s">
        <v>126</v>
      </c>
      <c r="G260" s="15" t="s">
        <v>381</v>
      </c>
      <c r="H260" s="16">
        <v>2.2152777777777777</v>
      </c>
    </row>
    <row r="261" spans="1:8" ht="28" x14ac:dyDescent="0.15">
      <c r="A261" s="15">
        <v>260</v>
      </c>
      <c r="B261" s="15">
        <v>1892</v>
      </c>
      <c r="C261" s="15" t="s">
        <v>663</v>
      </c>
      <c r="D261" s="15" t="s">
        <v>134</v>
      </c>
      <c r="E261" s="16">
        <v>2.2166666666666668</v>
      </c>
      <c r="F261" s="15" t="s">
        <v>126</v>
      </c>
      <c r="G261" s="15" t="s">
        <v>374</v>
      </c>
      <c r="H261" s="16">
        <v>2.2166666666666668</v>
      </c>
    </row>
    <row r="262" spans="1:8" ht="42" x14ac:dyDescent="0.15">
      <c r="A262" s="15">
        <v>261</v>
      </c>
      <c r="B262" s="15">
        <v>1181</v>
      </c>
      <c r="C262" s="15" t="s">
        <v>664</v>
      </c>
      <c r="D262" s="15" t="s">
        <v>427</v>
      </c>
      <c r="E262" s="16">
        <v>2.2173611111111113</v>
      </c>
      <c r="F262" s="15" t="s">
        <v>126</v>
      </c>
      <c r="G262" s="15" t="s">
        <v>407</v>
      </c>
      <c r="H262" s="16">
        <v>2.2173611111111113</v>
      </c>
    </row>
    <row r="263" spans="1:8" ht="56" x14ac:dyDescent="0.15">
      <c r="A263" s="15">
        <v>262</v>
      </c>
      <c r="B263" s="15">
        <v>1030</v>
      </c>
      <c r="C263" s="15" t="s">
        <v>665</v>
      </c>
      <c r="D263" s="15" t="s">
        <v>194</v>
      </c>
      <c r="E263" s="16">
        <v>2.21875</v>
      </c>
      <c r="F263" s="15" t="s">
        <v>126</v>
      </c>
      <c r="G263" s="15" t="s">
        <v>390</v>
      </c>
      <c r="H263" s="16">
        <v>2.21875</v>
      </c>
    </row>
    <row r="264" spans="1:8" ht="56" x14ac:dyDescent="0.15">
      <c r="A264" s="15">
        <v>263</v>
      </c>
      <c r="B264" s="15">
        <v>417</v>
      </c>
      <c r="C264" s="15" t="s">
        <v>666</v>
      </c>
      <c r="D264" s="15" t="s">
        <v>181</v>
      </c>
      <c r="E264" s="16">
        <v>2.2215277777777778</v>
      </c>
      <c r="F264" s="15" t="s">
        <v>126</v>
      </c>
      <c r="G264" s="15" t="s">
        <v>390</v>
      </c>
      <c r="H264" s="16">
        <v>2.2215277777777778</v>
      </c>
    </row>
    <row r="265" spans="1:8" ht="42" x14ac:dyDescent="0.15">
      <c r="A265" s="15">
        <v>264</v>
      </c>
      <c r="B265" s="15">
        <v>1008</v>
      </c>
      <c r="C265" s="15" t="s">
        <v>667</v>
      </c>
      <c r="D265" s="15" t="s">
        <v>161</v>
      </c>
      <c r="E265" s="16">
        <v>2.2256944444444442</v>
      </c>
      <c r="F265" s="15" t="s">
        <v>126</v>
      </c>
      <c r="G265" s="15" t="s">
        <v>376</v>
      </c>
      <c r="H265" s="16">
        <v>2.2256944444444442</v>
      </c>
    </row>
    <row r="266" spans="1:8" ht="42" x14ac:dyDescent="0.15">
      <c r="A266" s="15">
        <v>265</v>
      </c>
      <c r="B266" s="15">
        <v>1460</v>
      </c>
      <c r="C266" s="15" t="s">
        <v>668</v>
      </c>
      <c r="D266" s="15" t="s">
        <v>484</v>
      </c>
      <c r="E266" s="16">
        <v>2.2263888888888888</v>
      </c>
      <c r="F266" s="15" t="s">
        <v>126</v>
      </c>
      <c r="G266" s="15" t="s">
        <v>487</v>
      </c>
      <c r="H266" s="16">
        <v>2.2263888888888888</v>
      </c>
    </row>
    <row r="267" spans="1:8" ht="28" x14ac:dyDescent="0.15">
      <c r="A267" s="15">
        <v>266</v>
      </c>
      <c r="B267" s="15">
        <v>1917</v>
      </c>
      <c r="C267" s="15" t="s">
        <v>669</v>
      </c>
      <c r="D267" s="15" t="s">
        <v>134</v>
      </c>
      <c r="E267" s="16">
        <v>2.2277777777777779</v>
      </c>
      <c r="F267" s="15" t="s">
        <v>126</v>
      </c>
      <c r="G267" s="15" t="s">
        <v>490</v>
      </c>
      <c r="H267" s="16">
        <v>2.2277777777777779</v>
      </c>
    </row>
    <row r="268" spans="1:8" ht="56" x14ac:dyDescent="0.15">
      <c r="A268" s="15">
        <v>267</v>
      </c>
      <c r="B268" s="15">
        <v>1649</v>
      </c>
      <c r="C268" s="15" t="s">
        <v>670</v>
      </c>
      <c r="D268" s="15" t="s">
        <v>194</v>
      </c>
      <c r="E268" s="16">
        <v>2.2333333333333334</v>
      </c>
      <c r="F268" s="15" t="s">
        <v>126</v>
      </c>
      <c r="G268" s="15" t="s">
        <v>487</v>
      </c>
      <c r="H268" s="16">
        <v>2.2333333333333334</v>
      </c>
    </row>
    <row r="269" spans="1:8" ht="42" x14ac:dyDescent="0.15">
      <c r="A269" s="15">
        <v>268</v>
      </c>
      <c r="B269" s="15">
        <v>1109</v>
      </c>
      <c r="C269" s="15" t="s">
        <v>671</v>
      </c>
      <c r="D269" s="15" t="s">
        <v>460</v>
      </c>
      <c r="E269" s="16">
        <v>2.2368055555555553</v>
      </c>
      <c r="F269" s="15" t="s">
        <v>126</v>
      </c>
      <c r="G269" s="15" t="s">
        <v>407</v>
      </c>
      <c r="H269" s="16">
        <v>2.2368055555555553</v>
      </c>
    </row>
    <row r="270" spans="1:8" ht="42" x14ac:dyDescent="0.15">
      <c r="A270" s="15">
        <v>269</v>
      </c>
      <c r="B270" s="15">
        <v>1112</v>
      </c>
      <c r="C270" s="15" t="s">
        <v>672</v>
      </c>
      <c r="D270" s="15" t="s">
        <v>460</v>
      </c>
      <c r="E270" s="16">
        <v>2.2423611111111112</v>
      </c>
      <c r="F270" s="15" t="s">
        <v>126</v>
      </c>
      <c r="G270" s="15" t="s">
        <v>487</v>
      </c>
      <c r="H270" s="16">
        <v>2.2423611111111112</v>
      </c>
    </row>
    <row r="271" spans="1:8" ht="42" x14ac:dyDescent="0.15">
      <c r="A271" s="15">
        <v>270</v>
      </c>
      <c r="B271" s="15">
        <v>272</v>
      </c>
      <c r="C271" s="15" t="s">
        <v>673</v>
      </c>
      <c r="D271" s="15" t="s">
        <v>566</v>
      </c>
      <c r="E271" s="16">
        <v>2.25</v>
      </c>
      <c r="F271" s="15" t="s">
        <v>126</v>
      </c>
      <c r="G271" s="15" t="s">
        <v>376</v>
      </c>
      <c r="H271" s="16">
        <v>2.25</v>
      </c>
    </row>
    <row r="272" spans="1:8" ht="56" x14ac:dyDescent="0.15">
      <c r="A272" s="15">
        <v>271</v>
      </c>
      <c r="B272" s="15">
        <v>1027</v>
      </c>
      <c r="C272" s="15" t="s">
        <v>674</v>
      </c>
      <c r="D272" s="15" t="s">
        <v>194</v>
      </c>
      <c r="E272" s="16">
        <v>2.2513888888888887</v>
      </c>
      <c r="F272" s="15" t="s">
        <v>126</v>
      </c>
      <c r="G272" s="15" t="s">
        <v>487</v>
      </c>
      <c r="H272" s="16">
        <v>2.2513888888888887</v>
      </c>
    </row>
    <row r="273" spans="1:8" ht="42" x14ac:dyDescent="0.15">
      <c r="A273" s="15">
        <v>272</v>
      </c>
      <c r="B273" s="15">
        <v>1894</v>
      </c>
      <c r="C273" s="15" t="s">
        <v>675</v>
      </c>
      <c r="D273" s="15" t="s">
        <v>416</v>
      </c>
      <c r="E273" s="16">
        <v>2.2520833333333332</v>
      </c>
      <c r="F273" s="15" t="s">
        <v>126</v>
      </c>
      <c r="G273" s="15" t="s">
        <v>374</v>
      </c>
      <c r="H273" s="16">
        <v>2.2520833333333332</v>
      </c>
    </row>
    <row r="274" spans="1:8" ht="70" x14ac:dyDescent="0.15">
      <c r="A274" s="15">
        <v>273</v>
      </c>
      <c r="B274" s="15">
        <v>1900</v>
      </c>
      <c r="C274" s="15" t="s">
        <v>676</v>
      </c>
      <c r="D274" s="15" t="s">
        <v>252</v>
      </c>
      <c r="E274" s="16">
        <v>2.2534722222222223</v>
      </c>
      <c r="F274" s="15" t="s">
        <v>126</v>
      </c>
      <c r="G274" s="15" t="s">
        <v>374</v>
      </c>
      <c r="H274" s="16">
        <v>2.2534722222222223</v>
      </c>
    </row>
    <row r="275" spans="1:8" ht="28" x14ac:dyDescent="0.15">
      <c r="A275" s="15">
        <v>274</v>
      </c>
      <c r="B275" s="15">
        <v>147</v>
      </c>
      <c r="C275" s="15" t="s">
        <v>677</v>
      </c>
      <c r="D275" s="15" t="s">
        <v>384</v>
      </c>
      <c r="E275" s="16">
        <v>2.2555555555555555</v>
      </c>
      <c r="F275" s="15" t="s">
        <v>126</v>
      </c>
      <c r="G275" s="15" t="s">
        <v>381</v>
      </c>
      <c r="H275" s="16">
        <v>2.2555555555555555</v>
      </c>
    </row>
    <row r="276" spans="1:8" ht="42" x14ac:dyDescent="0.15">
      <c r="A276" s="15">
        <v>275</v>
      </c>
      <c r="B276" s="15">
        <v>1692</v>
      </c>
      <c r="C276" s="15" t="s">
        <v>678</v>
      </c>
      <c r="D276" s="15" t="s">
        <v>185</v>
      </c>
      <c r="E276" s="16">
        <v>2.2569444444444442</v>
      </c>
      <c r="F276" s="15" t="s">
        <v>126</v>
      </c>
      <c r="G276" s="15" t="s">
        <v>407</v>
      </c>
      <c r="H276" s="16">
        <v>2.2569444444444442</v>
      </c>
    </row>
    <row r="277" spans="1:8" ht="42" x14ac:dyDescent="0.15">
      <c r="A277" s="15">
        <v>276</v>
      </c>
      <c r="B277" s="15">
        <v>1891</v>
      </c>
      <c r="C277" s="15" t="s">
        <v>679</v>
      </c>
      <c r="D277" s="15" t="s">
        <v>134</v>
      </c>
      <c r="E277" s="16">
        <v>2.2611111111111111</v>
      </c>
      <c r="F277" s="15" t="s">
        <v>126</v>
      </c>
      <c r="G277" s="15" t="s">
        <v>390</v>
      </c>
      <c r="H277" s="16">
        <v>2.2611111111111111</v>
      </c>
    </row>
    <row r="278" spans="1:8" ht="70" x14ac:dyDescent="0.15">
      <c r="A278" s="15">
        <v>277</v>
      </c>
      <c r="B278" s="15">
        <v>924</v>
      </c>
      <c r="C278" s="15" t="s">
        <v>680</v>
      </c>
      <c r="D278" s="15" t="s">
        <v>252</v>
      </c>
      <c r="E278" s="16">
        <v>2.2694444444444444</v>
      </c>
      <c r="F278" s="15" t="s">
        <v>126</v>
      </c>
      <c r="G278" s="15" t="s">
        <v>376</v>
      </c>
      <c r="H278" s="16">
        <v>2.2694444444444444</v>
      </c>
    </row>
    <row r="279" spans="1:8" ht="70" x14ac:dyDescent="0.15">
      <c r="A279" s="15">
        <v>278</v>
      </c>
      <c r="B279" s="15">
        <v>354</v>
      </c>
      <c r="C279" s="15" t="s">
        <v>681</v>
      </c>
      <c r="D279" s="15" t="s">
        <v>325</v>
      </c>
      <c r="E279" s="16">
        <v>2.2715277777777776</v>
      </c>
      <c r="F279" s="15" t="s">
        <v>126</v>
      </c>
      <c r="G279" s="15" t="s">
        <v>376</v>
      </c>
      <c r="H279" s="16">
        <v>2.2715277777777776</v>
      </c>
    </row>
    <row r="280" spans="1:8" ht="28" x14ac:dyDescent="0.15">
      <c r="A280" s="15">
        <v>279</v>
      </c>
      <c r="B280" s="15">
        <v>522</v>
      </c>
      <c r="C280" s="15" t="s">
        <v>682</v>
      </c>
      <c r="D280" s="15" t="s">
        <v>134</v>
      </c>
      <c r="E280" s="16">
        <v>2.2736111111111112</v>
      </c>
      <c r="F280" s="15" t="s">
        <v>126</v>
      </c>
      <c r="G280" s="15" t="s">
        <v>390</v>
      </c>
      <c r="H280" s="16">
        <v>2.2736111111111112</v>
      </c>
    </row>
    <row r="281" spans="1:8" ht="42" x14ac:dyDescent="0.15">
      <c r="A281" s="15">
        <v>280</v>
      </c>
      <c r="B281" s="15">
        <v>1213</v>
      </c>
      <c r="C281" s="15" t="s">
        <v>683</v>
      </c>
      <c r="D281" s="15" t="s">
        <v>427</v>
      </c>
      <c r="E281" s="16">
        <v>2.2743055555555558</v>
      </c>
      <c r="F281" s="15" t="s">
        <v>126</v>
      </c>
      <c r="G281" s="15" t="s">
        <v>376</v>
      </c>
      <c r="H281" s="16">
        <v>2.2743055555555558</v>
      </c>
    </row>
    <row r="282" spans="1:8" ht="42" x14ac:dyDescent="0.15">
      <c r="A282" s="15">
        <v>281</v>
      </c>
      <c r="B282" s="15">
        <v>206</v>
      </c>
      <c r="C282" s="15" t="s">
        <v>684</v>
      </c>
      <c r="D282" s="15" t="s">
        <v>185</v>
      </c>
      <c r="E282" s="16">
        <v>2.2756944444444445</v>
      </c>
      <c r="F282" s="15" t="s">
        <v>126</v>
      </c>
      <c r="G282" s="15" t="s">
        <v>487</v>
      </c>
      <c r="H282" s="16">
        <v>2.2756944444444445</v>
      </c>
    </row>
    <row r="283" spans="1:8" ht="42" x14ac:dyDescent="0.15">
      <c r="A283" s="15">
        <v>282</v>
      </c>
      <c r="B283" s="15">
        <v>1519</v>
      </c>
      <c r="C283" s="15" t="s">
        <v>685</v>
      </c>
      <c r="D283" s="15" t="s">
        <v>434</v>
      </c>
      <c r="E283" s="16">
        <v>2.2770833333333331</v>
      </c>
      <c r="F283" s="15" t="s">
        <v>126</v>
      </c>
      <c r="G283" s="15" t="s">
        <v>374</v>
      </c>
      <c r="H283" s="16">
        <v>2.2770833333333331</v>
      </c>
    </row>
    <row r="284" spans="1:8" ht="28" x14ac:dyDescent="0.15">
      <c r="A284" s="15">
        <v>283</v>
      </c>
      <c r="B284" s="15">
        <v>229</v>
      </c>
      <c r="C284" s="15" t="s">
        <v>686</v>
      </c>
      <c r="D284" s="15" t="s">
        <v>602</v>
      </c>
      <c r="E284" s="16">
        <v>2.2791666666666668</v>
      </c>
      <c r="F284" s="15" t="s">
        <v>126</v>
      </c>
      <c r="G284" s="15" t="s">
        <v>490</v>
      </c>
      <c r="H284" s="16">
        <v>2.2791666666666668</v>
      </c>
    </row>
    <row r="285" spans="1:8" ht="56" x14ac:dyDescent="0.15">
      <c r="A285" s="15">
        <v>284</v>
      </c>
      <c r="B285" s="15">
        <v>1020</v>
      </c>
      <c r="C285" s="15" t="s">
        <v>687</v>
      </c>
      <c r="D285" s="15" t="s">
        <v>194</v>
      </c>
      <c r="E285" s="16">
        <v>2.2798611111111113</v>
      </c>
      <c r="F285" s="15" t="s">
        <v>126</v>
      </c>
      <c r="G285" s="15" t="s">
        <v>376</v>
      </c>
      <c r="H285" s="16">
        <v>2.2798611111111113</v>
      </c>
    </row>
    <row r="286" spans="1:8" ht="28" x14ac:dyDescent="0.15">
      <c r="A286" s="15">
        <v>285</v>
      </c>
      <c r="B286" s="15">
        <v>1882</v>
      </c>
      <c r="C286" s="15" t="s">
        <v>688</v>
      </c>
      <c r="D286" s="15" t="s">
        <v>191</v>
      </c>
      <c r="E286" s="16">
        <v>2.2819444444444446</v>
      </c>
      <c r="F286" s="15" t="s">
        <v>126</v>
      </c>
      <c r="G286" s="15" t="s">
        <v>651</v>
      </c>
      <c r="H286" s="16">
        <v>2.2819444444444446</v>
      </c>
    </row>
    <row r="287" spans="1:8" ht="42" x14ac:dyDescent="0.15">
      <c r="A287" s="15">
        <v>286</v>
      </c>
      <c r="B287" s="15">
        <v>58</v>
      </c>
      <c r="C287" s="15" t="s">
        <v>689</v>
      </c>
      <c r="D287" s="15" t="s">
        <v>256</v>
      </c>
      <c r="E287" s="16">
        <v>2.2840277777777778</v>
      </c>
      <c r="F287" s="15" t="s">
        <v>126</v>
      </c>
      <c r="G287" s="15" t="s">
        <v>381</v>
      </c>
      <c r="H287" s="16">
        <v>2.2840277777777778</v>
      </c>
    </row>
    <row r="288" spans="1:8" ht="42" x14ac:dyDescent="0.15">
      <c r="A288" s="15">
        <v>287</v>
      </c>
      <c r="B288" s="15">
        <v>1186</v>
      </c>
      <c r="C288" s="15" t="s">
        <v>690</v>
      </c>
      <c r="D288" s="15" t="s">
        <v>427</v>
      </c>
      <c r="E288" s="16">
        <v>2.2868055555555555</v>
      </c>
      <c r="F288" s="15" t="s">
        <v>126</v>
      </c>
      <c r="G288" s="15" t="s">
        <v>381</v>
      </c>
      <c r="H288" s="16">
        <v>2.2868055555555555</v>
      </c>
    </row>
    <row r="289" spans="1:8" ht="70" x14ac:dyDescent="0.15">
      <c r="A289" s="15">
        <v>288</v>
      </c>
      <c r="B289" s="15">
        <v>1919</v>
      </c>
      <c r="C289" s="15" t="s">
        <v>691</v>
      </c>
      <c r="D289" s="15" t="s">
        <v>210</v>
      </c>
      <c r="E289" s="16">
        <v>2.2888888888888888</v>
      </c>
      <c r="F289" s="15" t="s">
        <v>126</v>
      </c>
      <c r="G289" s="15" t="s">
        <v>390</v>
      </c>
      <c r="H289" s="16">
        <v>2.2888888888888888</v>
      </c>
    </row>
    <row r="290" spans="1:8" ht="70" x14ac:dyDescent="0.15">
      <c r="A290" s="15">
        <v>289</v>
      </c>
      <c r="B290" s="15">
        <v>1883</v>
      </c>
      <c r="C290" s="15" t="s">
        <v>692</v>
      </c>
      <c r="D290" s="15" t="s">
        <v>325</v>
      </c>
      <c r="E290" s="16">
        <v>2.2895833333333333</v>
      </c>
      <c r="F290" s="15" t="s">
        <v>126</v>
      </c>
      <c r="G290" s="15" t="s">
        <v>381</v>
      </c>
      <c r="H290" s="16">
        <v>2.2895833333333333</v>
      </c>
    </row>
    <row r="291" spans="1:8" ht="28" x14ac:dyDescent="0.15">
      <c r="A291" s="15">
        <v>290</v>
      </c>
      <c r="B291" s="15">
        <v>182</v>
      </c>
      <c r="C291" s="15" t="s">
        <v>693</v>
      </c>
      <c r="D291" s="15" t="s">
        <v>191</v>
      </c>
      <c r="E291" s="16">
        <v>2.2923611111111111</v>
      </c>
      <c r="F291" s="15" t="s">
        <v>126</v>
      </c>
      <c r="G291" s="15" t="s">
        <v>381</v>
      </c>
      <c r="H291" s="16">
        <v>2.2923611111111111</v>
      </c>
    </row>
    <row r="292" spans="1:8" ht="42" x14ac:dyDescent="0.15">
      <c r="A292" s="15">
        <v>291</v>
      </c>
      <c r="B292" s="15">
        <v>266</v>
      </c>
      <c r="C292" s="15" t="s">
        <v>694</v>
      </c>
      <c r="D292" s="15" t="s">
        <v>566</v>
      </c>
      <c r="E292" s="16">
        <v>2.2965277777777779</v>
      </c>
      <c r="F292" s="15" t="s">
        <v>126</v>
      </c>
      <c r="G292" s="15" t="s">
        <v>381</v>
      </c>
      <c r="H292" s="16">
        <v>2.2965277777777779</v>
      </c>
    </row>
    <row r="293" spans="1:8" ht="42" x14ac:dyDescent="0.15">
      <c r="A293" s="15">
        <v>292</v>
      </c>
      <c r="B293" s="15">
        <v>363</v>
      </c>
      <c r="C293" s="15" t="s">
        <v>695</v>
      </c>
      <c r="D293" s="15" t="s">
        <v>288</v>
      </c>
      <c r="E293" s="16">
        <v>2.2972222222222221</v>
      </c>
      <c r="F293" s="15" t="s">
        <v>126</v>
      </c>
      <c r="G293" s="15" t="s">
        <v>390</v>
      </c>
      <c r="H293" s="16">
        <v>2.2972222222222221</v>
      </c>
    </row>
    <row r="294" spans="1:8" ht="42" x14ac:dyDescent="0.15">
      <c r="A294" s="15">
        <v>293</v>
      </c>
      <c r="B294" s="15">
        <v>802</v>
      </c>
      <c r="C294" s="15" t="s">
        <v>696</v>
      </c>
      <c r="D294" s="15" t="s">
        <v>414</v>
      </c>
      <c r="E294" s="16">
        <v>2.2979166666666666</v>
      </c>
      <c r="F294" s="15" t="s">
        <v>126</v>
      </c>
      <c r="G294" s="15" t="s">
        <v>487</v>
      </c>
      <c r="H294" s="16">
        <v>2.2979166666666666</v>
      </c>
    </row>
    <row r="295" spans="1:8" ht="42" x14ac:dyDescent="0.15">
      <c r="A295" s="15">
        <v>294</v>
      </c>
      <c r="B295" s="15">
        <v>275</v>
      </c>
      <c r="C295" s="15" t="s">
        <v>697</v>
      </c>
      <c r="D295" s="15" t="s">
        <v>566</v>
      </c>
      <c r="E295" s="16">
        <v>2.2993055555555553</v>
      </c>
      <c r="F295" s="15" t="s">
        <v>126</v>
      </c>
      <c r="G295" s="15" t="s">
        <v>407</v>
      </c>
      <c r="H295" s="16">
        <v>2.2993055555555553</v>
      </c>
    </row>
    <row r="296" spans="1:8" ht="42" x14ac:dyDescent="0.15">
      <c r="A296" s="15">
        <v>295</v>
      </c>
      <c r="B296" s="15">
        <v>1190</v>
      </c>
      <c r="C296" s="15" t="s">
        <v>698</v>
      </c>
      <c r="D296" s="15" t="s">
        <v>427</v>
      </c>
      <c r="E296" s="16">
        <v>2.3000000000000003</v>
      </c>
      <c r="F296" s="15" t="s">
        <v>126</v>
      </c>
      <c r="G296" s="15" t="s">
        <v>407</v>
      </c>
      <c r="H296" s="16">
        <v>2.3000000000000003</v>
      </c>
    </row>
    <row r="297" spans="1:8" ht="28" x14ac:dyDescent="0.15">
      <c r="A297" s="15">
        <v>296</v>
      </c>
      <c r="B297" s="15">
        <v>1846</v>
      </c>
      <c r="C297" s="15" t="s">
        <v>699</v>
      </c>
      <c r="D297" s="15" t="s">
        <v>134</v>
      </c>
      <c r="E297" s="16">
        <v>2.3090277777777777</v>
      </c>
      <c r="F297" s="15" t="s">
        <v>126</v>
      </c>
      <c r="G297" s="15" t="s">
        <v>407</v>
      </c>
      <c r="H297" s="16">
        <v>2.3090277777777777</v>
      </c>
    </row>
    <row r="298" spans="1:8" ht="42" x14ac:dyDescent="0.15">
      <c r="A298" s="15">
        <v>297</v>
      </c>
      <c r="B298" s="15">
        <v>573</v>
      </c>
      <c r="C298" s="15" t="s">
        <v>700</v>
      </c>
      <c r="D298" s="15" t="s">
        <v>155</v>
      </c>
      <c r="E298" s="16">
        <v>2.3180555555555555</v>
      </c>
      <c r="F298" s="15" t="s">
        <v>126</v>
      </c>
      <c r="G298" s="15" t="s">
        <v>390</v>
      </c>
      <c r="H298" s="16">
        <v>2.3180555555555555</v>
      </c>
    </row>
    <row r="299" spans="1:8" ht="42" x14ac:dyDescent="0.15">
      <c r="A299" s="15">
        <v>298</v>
      </c>
      <c r="B299" s="15">
        <v>1761</v>
      </c>
      <c r="C299" s="15" t="s">
        <v>701</v>
      </c>
      <c r="D299" s="15" t="s">
        <v>434</v>
      </c>
      <c r="E299" s="16">
        <v>2.3222222222222224</v>
      </c>
      <c r="F299" s="15" t="s">
        <v>126</v>
      </c>
      <c r="G299" s="15" t="s">
        <v>390</v>
      </c>
      <c r="H299" s="16">
        <v>2.3222222222222224</v>
      </c>
    </row>
    <row r="300" spans="1:8" ht="70" x14ac:dyDescent="0.15">
      <c r="A300" s="15">
        <v>299</v>
      </c>
      <c r="B300" s="15">
        <v>1791</v>
      </c>
      <c r="C300" s="15" t="s">
        <v>702</v>
      </c>
      <c r="D300" s="15" t="s">
        <v>210</v>
      </c>
      <c r="E300" s="16">
        <v>2.3305555555555553</v>
      </c>
      <c r="F300" s="15" t="s">
        <v>126</v>
      </c>
      <c r="G300" s="15" t="s">
        <v>390</v>
      </c>
      <c r="H300" s="16">
        <v>2.3305555555555553</v>
      </c>
    </row>
    <row r="301" spans="1:8" ht="42" x14ac:dyDescent="0.15">
      <c r="A301" s="15">
        <v>300</v>
      </c>
      <c r="B301" s="15">
        <v>748</v>
      </c>
      <c r="C301" s="15" t="s">
        <v>703</v>
      </c>
      <c r="D301" s="15" t="s">
        <v>596</v>
      </c>
      <c r="E301" s="16">
        <v>2.3402777777777777</v>
      </c>
      <c r="F301" s="15" t="s">
        <v>126</v>
      </c>
      <c r="G301" s="15" t="s">
        <v>390</v>
      </c>
      <c r="H301" s="16">
        <v>2.3402777777777777</v>
      </c>
    </row>
    <row r="302" spans="1:8" ht="42" x14ac:dyDescent="0.15">
      <c r="A302" s="15">
        <v>301</v>
      </c>
      <c r="B302" s="15">
        <v>1841</v>
      </c>
      <c r="C302" s="15" t="s">
        <v>704</v>
      </c>
      <c r="D302" s="15" t="s">
        <v>566</v>
      </c>
      <c r="E302" s="16">
        <v>2.34375</v>
      </c>
      <c r="F302" s="15" t="s">
        <v>126</v>
      </c>
      <c r="G302" s="15" t="s">
        <v>381</v>
      </c>
      <c r="H302" s="16">
        <v>2.34375</v>
      </c>
    </row>
    <row r="303" spans="1:8" ht="42" x14ac:dyDescent="0.15">
      <c r="A303" s="15">
        <v>302</v>
      </c>
      <c r="B303" s="15">
        <v>997</v>
      </c>
      <c r="C303" s="15" t="s">
        <v>705</v>
      </c>
      <c r="D303" s="15" t="s">
        <v>161</v>
      </c>
      <c r="E303" s="16">
        <v>2.3451388888888887</v>
      </c>
      <c r="F303" s="15" t="s">
        <v>126</v>
      </c>
      <c r="G303" s="15" t="s">
        <v>374</v>
      </c>
      <c r="H303" s="16">
        <v>2.3451388888888887</v>
      </c>
    </row>
    <row r="304" spans="1:8" ht="42" x14ac:dyDescent="0.15">
      <c r="A304" s="15">
        <v>303</v>
      </c>
      <c r="B304" s="15">
        <v>983</v>
      </c>
      <c r="C304" s="15" t="s">
        <v>706</v>
      </c>
      <c r="D304" s="15" t="s">
        <v>161</v>
      </c>
      <c r="E304" s="16">
        <v>2.3534722222222224</v>
      </c>
      <c r="F304" s="15" t="s">
        <v>126</v>
      </c>
      <c r="G304" s="15" t="s">
        <v>407</v>
      </c>
      <c r="H304" s="16">
        <v>2.3534722222222224</v>
      </c>
    </row>
    <row r="305" spans="1:8" ht="56" x14ac:dyDescent="0.15">
      <c r="A305" s="15">
        <v>304</v>
      </c>
      <c r="B305" s="15">
        <v>1916</v>
      </c>
      <c r="C305" s="15" t="s">
        <v>707</v>
      </c>
      <c r="D305" s="15" t="s">
        <v>412</v>
      </c>
      <c r="E305" s="16">
        <v>2.3555555555555556</v>
      </c>
      <c r="F305" s="15" t="s">
        <v>126</v>
      </c>
      <c r="G305" s="15" t="s">
        <v>651</v>
      </c>
      <c r="H305" s="16">
        <v>2.3555555555555556</v>
      </c>
    </row>
    <row r="306" spans="1:8" ht="56" x14ac:dyDescent="0.15">
      <c r="A306" s="15">
        <v>305</v>
      </c>
      <c r="B306" s="15">
        <v>1045</v>
      </c>
      <c r="C306" s="15" t="s">
        <v>708</v>
      </c>
      <c r="D306" s="15" t="s">
        <v>194</v>
      </c>
      <c r="E306" s="16">
        <v>2.3680555555555558</v>
      </c>
      <c r="F306" s="15" t="s">
        <v>126</v>
      </c>
      <c r="G306" s="15" t="s">
        <v>390</v>
      </c>
      <c r="H306" s="16">
        <v>2.3680555555555558</v>
      </c>
    </row>
    <row r="307" spans="1:8" ht="70" x14ac:dyDescent="0.15">
      <c r="A307" s="15">
        <v>306</v>
      </c>
      <c r="B307" s="15">
        <v>1910</v>
      </c>
      <c r="C307" s="15" t="s">
        <v>709</v>
      </c>
      <c r="D307" s="15" t="s">
        <v>197</v>
      </c>
      <c r="E307" s="16">
        <v>2.370138888888889</v>
      </c>
      <c r="F307" s="15" t="s">
        <v>126</v>
      </c>
      <c r="G307" s="15" t="s">
        <v>407</v>
      </c>
      <c r="H307" s="16">
        <v>2.370138888888889</v>
      </c>
    </row>
    <row r="308" spans="1:8" ht="42" x14ac:dyDescent="0.15">
      <c r="A308" s="15">
        <v>307</v>
      </c>
      <c r="B308" s="15">
        <v>1440</v>
      </c>
      <c r="C308" s="15" t="s">
        <v>710</v>
      </c>
      <c r="D308" s="15" t="s">
        <v>167</v>
      </c>
      <c r="E308" s="16">
        <v>2.3819444444444442</v>
      </c>
      <c r="F308" s="15" t="s">
        <v>126</v>
      </c>
      <c r="G308" s="15" t="s">
        <v>407</v>
      </c>
      <c r="H308" s="16">
        <v>2.3819444444444442</v>
      </c>
    </row>
    <row r="309" spans="1:8" ht="70" x14ac:dyDescent="0.15">
      <c r="A309" s="15">
        <v>308</v>
      </c>
      <c r="B309" s="15">
        <v>1574</v>
      </c>
      <c r="C309" s="15" t="s">
        <v>711</v>
      </c>
      <c r="D309" s="15" t="s">
        <v>197</v>
      </c>
      <c r="E309" s="16">
        <v>2.3874999999999997</v>
      </c>
      <c r="F309" s="15" t="s">
        <v>126</v>
      </c>
      <c r="G309" s="15" t="s">
        <v>407</v>
      </c>
      <c r="H309" s="16">
        <v>2.3874999999999997</v>
      </c>
    </row>
    <row r="310" spans="1:8" ht="42" x14ac:dyDescent="0.15">
      <c r="A310" s="15">
        <v>309</v>
      </c>
      <c r="B310" s="15">
        <v>945</v>
      </c>
      <c r="C310" s="15" t="s">
        <v>712</v>
      </c>
      <c r="D310" s="15" t="s">
        <v>161</v>
      </c>
      <c r="E310" s="16">
        <v>2.3909722222222221</v>
      </c>
      <c r="F310" s="15" t="s">
        <v>126</v>
      </c>
      <c r="G310" s="15" t="s">
        <v>381</v>
      </c>
      <c r="H310" s="16">
        <v>2.3909722222222221</v>
      </c>
    </row>
    <row r="311" spans="1:8" ht="28" x14ac:dyDescent="0.15">
      <c r="A311" s="15">
        <v>310</v>
      </c>
      <c r="B311" s="15">
        <v>550</v>
      </c>
      <c r="C311" s="15" t="s">
        <v>713</v>
      </c>
      <c r="D311" s="15" t="s">
        <v>134</v>
      </c>
      <c r="E311" s="16">
        <v>2.3979166666666667</v>
      </c>
      <c r="F311" s="15" t="s">
        <v>126</v>
      </c>
      <c r="G311" s="15" t="s">
        <v>390</v>
      </c>
      <c r="H311" s="16">
        <v>2.3979166666666667</v>
      </c>
    </row>
    <row r="312" spans="1:8" ht="56" x14ac:dyDescent="0.15">
      <c r="A312" s="15">
        <v>311</v>
      </c>
      <c r="B312" s="15">
        <v>394</v>
      </c>
      <c r="C312" s="15" t="s">
        <v>714</v>
      </c>
      <c r="D312" s="15" t="s">
        <v>181</v>
      </c>
      <c r="E312" s="16">
        <v>2.4173611111111111</v>
      </c>
      <c r="F312" s="15" t="s">
        <v>126</v>
      </c>
      <c r="G312" s="15" t="s">
        <v>407</v>
      </c>
      <c r="H312" s="16">
        <v>2.4173611111111111</v>
      </c>
    </row>
    <row r="313" spans="1:8" ht="42" x14ac:dyDescent="0.15">
      <c r="A313" s="15">
        <v>312</v>
      </c>
      <c r="B313" s="15">
        <v>1083</v>
      </c>
      <c r="C313" s="15" t="s">
        <v>715</v>
      </c>
      <c r="D313" s="15" t="s">
        <v>460</v>
      </c>
      <c r="E313" s="16">
        <v>2.4277777777777776</v>
      </c>
      <c r="F313" s="15" t="s">
        <v>126</v>
      </c>
      <c r="G313" s="15" t="s">
        <v>374</v>
      </c>
      <c r="H313" s="16">
        <v>2.4277777777777776</v>
      </c>
    </row>
    <row r="314" spans="1:8" ht="42" x14ac:dyDescent="0.15">
      <c r="A314" s="15">
        <v>313</v>
      </c>
      <c r="B314" s="15">
        <v>731</v>
      </c>
      <c r="C314" s="15" t="s">
        <v>716</v>
      </c>
      <c r="D314" s="15" t="s">
        <v>574</v>
      </c>
      <c r="E314" s="16">
        <v>2.4368055555555554</v>
      </c>
      <c r="F314" s="15" t="s">
        <v>126</v>
      </c>
      <c r="G314" s="15" t="s">
        <v>717</v>
      </c>
      <c r="H314" s="16">
        <v>2.4368055555555554</v>
      </c>
    </row>
    <row r="315" spans="1:8" ht="28" x14ac:dyDescent="0.15">
      <c r="A315" s="15">
        <v>314</v>
      </c>
      <c r="B315" s="15">
        <v>1590</v>
      </c>
      <c r="C315" s="15" t="s">
        <v>718</v>
      </c>
      <c r="D315" s="15" t="s">
        <v>719</v>
      </c>
      <c r="E315" s="16">
        <v>2.4444444444444442</v>
      </c>
      <c r="F315" s="15" t="s">
        <v>126</v>
      </c>
      <c r="G315" s="15" t="s">
        <v>523</v>
      </c>
      <c r="H315" s="16">
        <v>2.4444444444444442</v>
      </c>
    </row>
    <row r="316" spans="1:8" ht="42" x14ac:dyDescent="0.15">
      <c r="A316" s="15">
        <v>315</v>
      </c>
      <c r="B316" s="15">
        <v>436</v>
      </c>
      <c r="C316" s="15" t="s">
        <v>720</v>
      </c>
      <c r="D316" s="15" t="s">
        <v>151</v>
      </c>
      <c r="E316" s="16">
        <v>2.4506944444444447</v>
      </c>
      <c r="F316" s="15" t="s">
        <v>126</v>
      </c>
      <c r="G316" s="15" t="s">
        <v>651</v>
      </c>
      <c r="H316" s="16">
        <v>2.4506944444444447</v>
      </c>
    </row>
    <row r="317" spans="1:8" ht="42" x14ac:dyDescent="0.15">
      <c r="A317" s="15">
        <v>316</v>
      </c>
      <c r="B317" s="15">
        <v>1886</v>
      </c>
      <c r="C317" s="15" t="s">
        <v>721</v>
      </c>
      <c r="D317" s="15" t="s">
        <v>151</v>
      </c>
      <c r="E317" s="16">
        <v>2.4520833333333334</v>
      </c>
      <c r="F317" s="15" t="s">
        <v>126</v>
      </c>
      <c r="G317" s="15" t="s">
        <v>390</v>
      </c>
      <c r="H317" s="16">
        <v>2.4520833333333334</v>
      </c>
    </row>
    <row r="318" spans="1:8" ht="70" x14ac:dyDescent="0.15">
      <c r="A318" s="15">
        <v>317</v>
      </c>
      <c r="B318" s="15">
        <v>913</v>
      </c>
      <c r="C318" s="15" t="s">
        <v>722</v>
      </c>
      <c r="D318" s="15" t="s">
        <v>252</v>
      </c>
      <c r="E318" s="16">
        <v>2.4618055555555558</v>
      </c>
      <c r="F318" s="15" t="s">
        <v>126</v>
      </c>
      <c r="G318" s="15" t="s">
        <v>390</v>
      </c>
      <c r="H318" s="16">
        <v>2.4618055555555558</v>
      </c>
    </row>
    <row r="319" spans="1:8" ht="42" x14ac:dyDescent="0.15">
      <c r="A319" s="15">
        <v>318</v>
      </c>
      <c r="B319" s="15">
        <v>1236</v>
      </c>
      <c r="C319" s="15" t="s">
        <v>723</v>
      </c>
      <c r="D319" s="15" t="s">
        <v>724</v>
      </c>
      <c r="E319" s="16">
        <v>2.4756944444444442</v>
      </c>
      <c r="F319" s="15" t="s">
        <v>126</v>
      </c>
      <c r="G319" s="15" t="s">
        <v>390</v>
      </c>
      <c r="H319" s="16">
        <v>2.4756944444444442</v>
      </c>
    </row>
    <row r="320" spans="1:8" ht="42" x14ac:dyDescent="0.15">
      <c r="A320" s="15">
        <v>319</v>
      </c>
      <c r="B320" s="15">
        <v>1769</v>
      </c>
      <c r="C320" s="15" t="s">
        <v>725</v>
      </c>
      <c r="D320" s="15" t="s">
        <v>596</v>
      </c>
      <c r="E320" s="16">
        <v>2.4812499999999997</v>
      </c>
      <c r="F320" s="15" t="s">
        <v>126</v>
      </c>
      <c r="G320" s="15" t="s">
        <v>376</v>
      </c>
      <c r="H320" s="16">
        <v>2.4812499999999997</v>
      </c>
    </row>
    <row r="321" spans="1:8" ht="42" x14ac:dyDescent="0.15">
      <c r="A321" s="15">
        <v>320</v>
      </c>
      <c r="B321" s="15">
        <v>68</v>
      </c>
      <c r="C321" s="15" t="s">
        <v>726</v>
      </c>
      <c r="D321" s="15" t="s">
        <v>256</v>
      </c>
      <c r="E321" s="16">
        <v>2.4826388888888888</v>
      </c>
      <c r="F321" s="15" t="s">
        <v>126</v>
      </c>
      <c r="G321" s="15" t="s">
        <v>374</v>
      </c>
      <c r="H321" s="16">
        <v>2.4826388888888888</v>
      </c>
    </row>
    <row r="322" spans="1:8" ht="28" x14ac:dyDescent="0.15">
      <c r="A322" s="15">
        <v>321</v>
      </c>
      <c r="B322" s="15">
        <v>547</v>
      </c>
      <c r="C322" s="15" t="s">
        <v>727</v>
      </c>
      <c r="D322" s="15" t="s">
        <v>134</v>
      </c>
      <c r="E322" s="16">
        <v>2.4861111111111112</v>
      </c>
      <c r="F322" s="15" t="s">
        <v>126</v>
      </c>
      <c r="G322" s="15" t="s">
        <v>390</v>
      </c>
      <c r="H322" s="16">
        <v>2.4861111111111112</v>
      </c>
    </row>
    <row r="323" spans="1:8" ht="56" x14ac:dyDescent="0.15">
      <c r="A323" s="15">
        <v>322</v>
      </c>
      <c r="B323" s="15">
        <v>1885</v>
      </c>
      <c r="C323" s="15" t="s">
        <v>728</v>
      </c>
      <c r="D323" s="15" t="s">
        <v>181</v>
      </c>
      <c r="E323" s="16">
        <v>2.4888888888888889</v>
      </c>
      <c r="F323" s="15" t="s">
        <v>126</v>
      </c>
      <c r="G323" s="15" t="s">
        <v>390</v>
      </c>
      <c r="H323" s="16">
        <v>2.4888888888888889</v>
      </c>
    </row>
    <row r="324" spans="1:8" ht="56" x14ac:dyDescent="0.15">
      <c r="A324" s="15">
        <v>323</v>
      </c>
      <c r="B324" s="15">
        <v>1359</v>
      </c>
      <c r="C324" s="15" t="s">
        <v>729</v>
      </c>
      <c r="D324" s="15" t="s">
        <v>412</v>
      </c>
      <c r="E324" s="16">
        <v>2.4965277777777777</v>
      </c>
      <c r="F324" s="15" t="s">
        <v>126</v>
      </c>
      <c r="G324" s="15" t="s">
        <v>390</v>
      </c>
      <c r="H324" s="16">
        <v>2.4965277777777777</v>
      </c>
    </row>
    <row r="325" spans="1:8" ht="42" x14ac:dyDescent="0.15">
      <c r="A325" s="15">
        <v>324</v>
      </c>
      <c r="B325" s="15">
        <v>1438</v>
      </c>
      <c r="C325" s="15" t="s">
        <v>730</v>
      </c>
      <c r="D325" s="15" t="s">
        <v>167</v>
      </c>
      <c r="E325" s="16">
        <v>2.5034722222222223</v>
      </c>
      <c r="F325" s="15" t="s">
        <v>126</v>
      </c>
      <c r="G325" s="15" t="s">
        <v>651</v>
      </c>
      <c r="H325" s="16">
        <v>2.5034722222222223</v>
      </c>
    </row>
    <row r="326" spans="1:8" ht="70" x14ac:dyDescent="0.15">
      <c r="A326" s="15">
        <v>325</v>
      </c>
      <c r="B326" s="15">
        <v>1583</v>
      </c>
      <c r="C326" s="15" t="s">
        <v>731</v>
      </c>
      <c r="D326" s="15" t="s">
        <v>197</v>
      </c>
      <c r="E326" s="16">
        <v>2.5166666666666666</v>
      </c>
      <c r="F326" s="15" t="s">
        <v>126</v>
      </c>
      <c r="G326" s="15" t="s">
        <v>381</v>
      </c>
      <c r="H326" s="16">
        <v>2.5166666666666666</v>
      </c>
    </row>
    <row r="327" spans="1:8" ht="70" x14ac:dyDescent="0.15">
      <c r="A327" s="15">
        <v>326</v>
      </c>
      <c r="B327" s="15">
        <v>1896</v>
      </c>
      <c r="C327" s="15" t="s">
        <v>732</v>
      </c>
      <c r="D327" s="15" t="s">
        <v>252</v>
      </c>
      <c r="E327" s="16">
        <v>2.5229166666666667</v>
      </c>
      <c r="F327" s="15" t="s">
        <v>126</v>
      </c>
      <c r="G327" s="15" t="s">
        <v>374</v>
      </c>
      <c r="H327" s="16">
        <v>2.5229166666666667</v>
      </c>
    </row>
    <row r="328" spans="1:8" ht="42" x14ac:dyDescent="0.15">
      <c r="A328" s="15">
        <v>327</v>
      </c>
      <c r="B328" s="15">
        <v>1167</v>
      </c>
      <c r="C328" s="15" t="s">
        <v>733</v>
      </c>
      <c r="D328" s="15" t="s">
        <v>427</v>
      </c>
      <c r="E328" s="16">
        <v>2.5298611111111113</v>
      </c>
      <c r="F328" s="15" t="s">
        <v>126</v>
      </c>
      <c r="G328" s="15" t="s">
        <v>487</v>
      </c>
      <c r="H328" s="16">
        <v>2.5298611111111113</v>
      </c>
    </row>
    <row r="329" spans="1:8" ht="28" x14ac:dyDescent="0.15">
      <c r="A329" s="15">
        <v>328</v>
      </c>
      <c r="B329" s="15">
        <v>1881</v>
      </c>
      <c r="C329" s="15" t="s">
        <v>734</v>
      </c>
      <c r="D329" s="15" t="s">
        <v>191</v>
      </c>
      <c r="E329" s="16">
        <v>2.5340277777777778</v>
      </c>
      <c r="F329" s="15" t="s">
        <v>126</v>
      </c>
      <c r="G329" s="15" t="s">
        <v>381</v>
      </c>
      <c r="H329" s="16">
        <v>2.5340277777777778</v>
      </c>
    </row>
    <row r="330" spans="1:8" ht="56" x14ac:dyDescent="0.15">
      <c r="A330" s="15">
        <v>329</v>
      </c>
      <c r="B330" s="15">
        <v>1051</v>
      </c>
      <c r="C330" s="15" t="s">
        <v>735</v>
      </c>
      <c r="D330" s="15" t="s">
        <v>194</v>
      </c>
      <c r="E330" s="16">
        <v>2.5354166666666669</v>
      </c>
      <c r="F330" s="15" t="s">
        <v>126</v>
      </c>
      <c r="G330" s="15" t="s">
        <v>651</v>
      </c>
      <c r="H330" s="16">
        <v>2.5354166666666669</v>
      </c>
    </row>
    <row r="331" spans="1:8" ht="42" x14ac:dyDescent="0.15">
      <c r="A331" s="15">
        <v>330</v>
      </c>
      <c r="B331" s="15">
        <v>1901</v>
      </c>
      <c r="C331" s="15" t="s">
        <v>736</v>
      </c>
      <c r="D331" s="15" t="s">
        <v>161</v>
      </c>
      <c r="E331" s="16">
        <v>2.5409722222222224</v>
      </c>
      <c r="F331" s="15" t="s">
        <v>126</v>
      </c>
      <c r="G331" s="15" t="s">
        <v>390</v>
      </c>
      <c r="H331" s="16">
        <v>2.5409722222222224</v>
      </c>
    </row>
    <row r="332" spans="1:8" ht="70" x14ac:dyDescent="0.15">
      <c r="A332" s="15">
        <v>331</v>
      </c>
      <c r="B332" s="15">
        <v>936</v>
      </c>
      <c r="C332" s="15" t="s">
        <v>737</v>
      </c>
      <c r="D332" s="15" t="s">
        <v>252</v>
      </c>
      <c r="E332" s="16">
        <v>2.5430555555555556</v>
      </c>
      <c r="F332" s="15" t="s">
        <v>126</v>
      </c>
      <c r="G332" s="15" t="s">
        <v>399</v>
      </c>
      <c r="H332" s="16">
        <v>2.5430555555555556</v>
      </c>
    </row>
    <row r="333" spans="1:8" ht="42" x14ac:dyDescent="0.15">
      <c r="A333" s="15">
        <v>332</v>
      </c>
      <c r="B333" s="15">
        <v>714</v>
      </c>
      <c r="C333" s="15" t="s">
        <v>738</v>
      </c>
      <c r="D333" s="15" t="s">
        <v>416</v>
      </c>
      <c r="E333" s="16">
        <v>2.5437499999999997</v>
      </c>
      <c r="F333" s="15" t="s">
        <v>126</v>
      </c>
      <c r="G333" s="15" t="s">
        <v>399</v>
      </c>
      <c r="H333" s="16">
        <v>2.5437499999999997</v>
      </c>
    </row>
    <row r="334" spans="1:8" ht="42" x14ac:dyDescent="0.15">
      <c r="A334" s="15">
        <v>333</v>
      </c>
      <c r="B334" s="15">
        <v>262</v>
      </c>
      <c r="C334" s="15" t="s">
        <v>739</v>
      </c>
      <c r="D334" s="15" t="s">
        <v>298</v>
      </c>
      <c r="E334" s="16">
        <v>2.5555555555555558</v>
      </c>
      <c r="F334" s="15" t="s">
        <v>126</v>
      </c>
      <c r="G334" s="15" t="s">
        <v>487</v>
      </c>
      <c r="H334" s="16">
        <v>2.5555555555555558</v>
      </c>
    </row>
    <row r="335" spans="1:8" ht="28" x14ac:dyDescent="0.15">
      <c r="A335" s="15">
        <v>334</v>
      </c>
      <c r="B335" s="15">
        <v>544</v>
      </c>
      <c r="C335" s="15" t="s">
        <v>740</v>
      </c>
      <c r="D335" s="15" t="s">
        <v>134</v>
      </c>
      <c r="E335" s="16">
        <v>2.5597222222222222</v>
      </c>
      <c r="F335" s="15" t="s">
        <v>126</v>
      </c>
      <c r="G335" s="15" t="s">
        <v>381</v>
      </c>
      <c r="H335" s="16">
        <v>2.5597222222222222</v>
      </c>
    </row>
    <row r="336" spans="1:8" ht="42" x14ac:dyDescent="0.15">
      <c r="A336" s="15">
        <v>335</v>
      </c>
      <c r="B336" s="15">
        <v>76</v>
      </c>
      <c r="C336" s="15" t="s">
        <v>741</v>
      </c>
      <c r="D336" s="15" t="s">
        <v>256</v>
      </c>
      <c r="E336" s="16">
        <v>2.5784722222222221</v>
      </c>
      <c r="F336" s="15" t="s">
        <v>126</v>
      </c>
      <c r="G336" s="15" t="s">
        <v>490</v>
      </c>
      <c r="H336" s="16">
        <v>2.5784722222222221</v>
      </c>
    </row>
    <row r="337" spans="1:8" ht="70" x14ac:dyDescent="0.15">
      <c r="A337" s="15">
        <v>336</v>
      </c>
      <c r="B337" s="15">
        <v>340</v>
      </c>
      <c r="C337" s="15" t="s">
        <v>742</v>
      </c>
      <c r="D337" s="15" t="s">
        <v>210</v>
      </c>
      <c r="E337" s="16">
        <v>2.6354166666666665</v>
      </c>
      <c r="F337" s="15" t="s">
        <v>126</v>
      </c>
      <c r="G337" s="15" t="s">
        <v>390</v>
      </c>
      <c r="H337" s="16">
        <v>2.6354166666666665</v>
      </c>
    </row>
    <row r="338" spans="1:8" ht="42" x14ac:dyDescent="0.15">
      <c r="A338" s="15">
        <v>337</v>
      </c>
      <c r="B338" s="15">
        <v>740</v>
      </c>
      <c r="C338" s="15" t="s">
        <v>743</v>
      </c>
      <c r="D338" s="15" t="s">
        <v>574</v>
      </c>
      <c r="E338" s="16">
        <v>2.6430555555555553</v>
      </c>
      <c r="F338" s="15" t="s">
        <v>126</v>
      </c>
      <c r="G338" s="15" t="s">
        <v>487</v>
      </c>
      <c r="H338" s="16">
        <v>2.6430555555555553</v>
      </c>
    </row>
    <row r="339" spans="1:8" ht="42" x14ac:dyDescent="0.15">
      <c r="A339" s="15">
        <v>338</v>
      </c>
      <c r="B339" s="15">
        <v>278</v>
      </c>
      <c r="C339" s="15" t="s">
        <v>744</v>
      </c>
      <c r="D339" s="15" t="s">
        <v>566</v>
      </c>
      <c r="E339" s="16">
        <v>2.6631944444444442</v>
      </c>
      <c r="F339" s="15" t="s">
        <v>126</v>
      </c>
      <c r="G339" s="15" t="s">
        <v>651</v>
      </c>
      <c r="H339" s="16">
        <v>2.6631944444444442</v>
      </c>
    </row>
    <row r="340" spans="1:8" ht="28" x14ac:dyDescent="0.15">
      <c r="A340" s="15">
        <v>339</v>
      </c>
      <c r="B340" s="15">
        <v>542</v>
      </c>
      <c r="C340" s="15" t="s">
        <v>745</v>
      </c>
      <c r="D340" s="15" t="s">
        <v>134</v>
      </c>
      <c r="E340" s="16">
        <v>2.6750000000000003</v>
      </c>
      <c r="F340" s="15" t="s">
        <v>126</v>
      </c>
      <c r="G340" s="15" t="s">
        <v>490</v>
      </c>
      <c r="H340" s="16">
        <v>2.6750000000000003</v>
      </c>
    </row>
    <row r="341" spans="1:8" ht="28" x14ac:dyDescent="0.15">
      <c r="A341" s="15">
        <v>340</v>
      </c>
      <c r="B341" s="15">
        <v>245</v>
      </c>
      <c r="C341" s="15" t="s">
        <v>746</v>
      </c>
      <c r="D341" s="15" t="s">
        <v>602</v>
      </c>
      <c r="E341" s="16">
        <v>2.6875</v>
      </c>
      <c r="F341" s="15" t="s">
        <v>126</v>
      </c>
      <c r="G341" s="15" t="s">
        <v>651</v>
      </c>
      <c r="H341" s="16">
        <v>2.6875</v>
      </c>
    </row>
    <row r="342" spans="1:8" ht="56" x14ac:dyDescent="0.15">
      <c r="A342" s="15">
        <v>341</v>
      </c>
      <c r="B342" s="15">
        <v>765</v>
      </c>
      <c r="C342" s="15" t="s">
        <v>747</v>
      </c>
      <c r="D342" s="15" t="s">
        <v>388</v>
      </c>
      <c r="E342" s="16">
        <v>2.7666666666666671</v>
      </c>
      <c r="F342" s="15" t="s">
        <v>126</v>
      </c>
      <c r="G342" s="15" t="s">
        <v>717</v>
      </c>
      <c r="H342" s="16">
        <v>2.7666666666666671</v>
      </c>
    </row>
    <row r="343" spans="1:8" ht="28" x14ac:dyDescent="0.15">
      <c r="A343" s="15">
        <v>342</v>
      </c>
      <c r="B343" s="15">
        <v>479</v>
      </c>
      <c r="C343" s="15" t="s">
        <v>748</v>
      </c>
      <c r="D343" s="15" t="s">
        <v>134</v>
      </c>
      <c r="E343" s="16">
        <v>2.8145833333333332</v>
      </c>
      <c r="F343" s="15" t="s">
        <v>126</v>
      </c>
      <c r="G343" s="15" t="s">
        <v>717</v>
      </c>
      <c r="H343" s="16">
        <v>2.8145833333333332</v>
      </c>
    </row>
    <row r="344" spans="1:8" ht="28" x14ac:dyDescent="0.15">
      <c r="A344" s="15">
        <v>343</v>
      </c>
      <c r="B344" s="15">
        <v>231</v>
      </c>
      <c r="C344" s="15" t="s">
        <v>749</v>
      </c>
      <c r="D344" s="15" t="s">
        <v>602</v>
      </c>
      <c r="E344" s="16">
        <v>2.849305555555556</v>
      </c>
      <c r="F344" s="15" t="s">
        <v>126</v>
      </c>
      <c r="G344" s="15" t="s">
        <v>374</v>
      </c>
      <c r="H344" s="16">
        <v>2.849305555555556</v>
      </c>
    </row>
    <row r="345" spans="1:8" ht="42" x14ac:dyDescent="0.15">
      <c r="A345" s="15">
        <v>344</v>
      </c>
      <c r="B345" s="15">
        <v>65</v>
      </c>
      <c r="C345" s="15" t="s">
        <v>750</v>
      </c>
      <c r="D345" s="15" t="s">
        <v>256</v>
      </c>
      <c r="E345" s="16">
        <v>2.8736111111111113</v>
      </c>
      <c r="F345" s="15" t="s">
        <v>126</v>
      </c>
      <c r="G345" s="15" t="s">
        <v>381</v>
      </c>
      <c r="H345" s="16">
        <v>2.8736111111111113</v>
      </c>
    </row>
    <row r="346" spans="1:8" ht="42" x14ac:dyDescent="0.15">
      <c r="A346" s="15">
        <v>345</v>
      </c>
      <c r="B346" s="15">
        <v>380</v>
      </c>
      <c r="C346" s="15" t="s">
        <v>751</v>
      </c>
      <c r="D346" s="15" t="s">
        <v>288</v>
      </c>
      <c r="E346" s="16">
        <v>3.9895833333333335</v>
      </c>
      <c r="F346" s="15" t="s">
        <v>126</v>
      </c>
      <c r="G346" s="15" t="s">
        <v>381</v>
      </c>
      <c r="H346" s="16">
        <v>3.9895833333333335</v>
      </c>
    </row>
  </sheetData>
  <autoFilter ref="A1:H346" xr:uid="{00000000-0009-0000-0000-000003000000}">
    <sortState xmlns:xlrd2="http://schemas.microsoft.com/office/spreadsheetml/2017/richdata2" ref="A2:H346">
      <sortCondition ref="H1:H346"/>
    </sortState>
  </autoFilter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D20A3-8BEF-4B30-BE9A-B93971DBEB9E}">
  <dimension ref="A4:J9"/>
  <sheetViews>
    <sheetView workbookViewId="0">
      <selection activeCell="A10" sqref="A10"/>
    </sheetView>
  </sheetViews>
  <sheetFormatPr baseColWidth="10" defaultColWidth="8.83203125" defaultRowHeight="13" x14ac:dyDescent="0.15"/>
  <sheetData>
    <row r="4" spans="1:10" x14ac:dyDescent="0.15">
      <c r="A4" s="59">
        <v>5</v>
      </c>
      <c r="B4">
        <v>166</v>
      </c>
      <c r="C4" t="s">
        <v>901</v>
      </c>
      <c r="D4" t="s">
        <v>1073</v>
      </c>
      <c r="E4" t="s">
        <v>1306</v>
      </c>
      <c r="F4" t="s">
        <v>1660</v>
      </c>
      <c r="G4" t="s">
        <v>1695</v>
      </c>
      <c r="H4" t="s">
        <v>1696</v>
      </c>
      <c r="I4" t="s">
        <v>1697</v>
      </c>
      <c r="J4" s="46">
        <v>5.8564814814814813E-2</v>
      </c>
    </row>
    <row r="5" spans="1:10" x14ac:dyDescent="0.15">
      <c r="A5" s="59">
        <v>69</v>
      </c>
      <c r="B5">
        <v>430</v>
      </c>
      <c r="C5" t="s">
        <v>1129</v>
      </c>
      <c r="D5" t="s">
        <v>1231</v>
      </c>
      <c r="E5" t="s">
        <v>1323</v>
      </c>
      <c r="F5" t="s">
        <v>1660</v>
      </c>
      <c r="G5" t="s">
        <v>1695</v>
      </c>
      <c r="H5" t="s">
        <v>1696</v>
      </c>
      <c r="I5" t="s">
        <v>1697</v>
      </c>
      <c r="J5" s="46">
        <v>7.4537037037037041E-2</v>
      </c>
    </row>
    <row r="6" spans="1:10" x14ac:dyDescent="0.15">
      <c r="A6" s="59">
        <v>97</v>
      </c>
      <c r="B6">
        <v>87</v>
      </c>
      <c r="C6" t="s">
        <v>1171</v>
      </c>
      <c r="D6" t="s">
        <v>1170</v>
      </c>
      <c r="E6" t="s">
        <v>1306</v>
      </c>
      <c r="F6" t="s">
        <v>1660</v>
      </c>
      <c r="G6" t="s">
        <v>1695</v>
      </c>
      <c r="H6" t="s">
        <v>1696</v>
      </c>
      <c r="I6" t="s">
        <v>1697</v>
      </c>
      <c r="J6" s="46">
        <v>7.7245370370370367E-2</v>
      </c>
    </row>
    <row r="7" spans="1:10" x14ac:dyDescent="0.15">
      <c r="A7" s="59">
        <v>116</v>
      </c>
      <c r="B7">
        <v>91</v>
      </c>
      <c r="C7" t="s">
        <v>843</v>
      </c>
      <c r="D7" t="s">
        <v>1161</v>
      </c>
      <c r="E7" t="s">
        <v>1306</v>
      </c>
      <c r="F7" t="s">
        <v>1660</v>
      </c>
      <c r="G7" t="s">
        <v>1695</v>
      </c>
      <c r="H7" t="s">
        <v>1696</v>
      </c>
      <c r="I7" t="s">
        <v>1697</v>
      </c>
      <c r="J7" s="46">
        <v>7.962962962962962E-2</v>
      </c>
    </row>
    <row r="8" spans="1:10" x14ac:dyDescent="0.15">
      <c r="A8" s="59">
        <v>279</v>
      </c>
      <c r="B8">
        <v>410</v>
      </c>
      <c r="C8" t="s">
        <v>783</v>
      </c>
      <c r="D8" t="s">
        <v>782</v>
      </c>
      <c r="E8" t="s">
        <v>1323</v>
      </c>
      <c r="F8" t="s">
        <v>1660</v>
      </c>
      <c r="G8" t="s">
        <v>1695</v>
      </c>
      <c r="H8" t="s">
        <v>1696</v>
      </c>
      <c r="I8" t="s">
        <v>1697</v>
      </c>
      <c r="J8" s="46">
        <v>9.9479166666666674E-2</v>
      </c>
    </row>
    <row r="9" spans="1:10" x14ac:dyDescent="0.15">
      <c r="A9">
        <v>30</v>
      </c>
      <c r="B9">
        <v>361</v>
      </c>
      <c r="C9" t="s">
        <v>833</v>
      </c>
      <c r="D9" t="s">
        <v>840</v>
      </c>
      <c r="E9" t="s">
        <v>1323</v>
      </c>
      <c r="F9" t="s">
        <v>1699</v>
      </c>
      <c r="G9" t="s">
        <v>116</v>
      </c>
      <c r="J9" s="46">
        <v>6.8379629629629637E-2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3"/>
  <dimension ref="B5:R45"/>
  <sheetViews>
    <sheetView topLeftCell="A4" workbookViewId="0">
      <selection activeCell="C22" sqref="C22"/>
    </sheetView>
  </sheetViews>
  <sheetFormatPr baseColWidth="10" defaultColWidth="8.83203125" defaultRowHeight="13" x14ac:dyDescent="0.15"/>
  <cols>
    <col min="1" max="1" width="12.6640625" bestFit="1" customWidth="1"/>
    <col min="3" max="3" width="9.1640625" bestFit="1" customWidth="1"/>
    <col min="8" max="8" width="14.6640625" bestFit="1" customWidth="1"/>
    <col min="9" max="9" width="10.1640625" bestFit="1" customWidth="1"/>
  </cols>
  <sheetData>
    <row r="5" spans="2:18" x14ac:dyDescent="0.15">
      <c r="I5" s="2"/>
      <c r="J5" s="2">
        <v>1.1574074074074073E-5</v>
      </c>
    </row>
    <row r="7" spans="2:18" x14ac:dyDescent="0.15">
      <c r="K7" t="e">
        <f>yea</f>
        <v>#NAME?</v>
      </c>
    </row>
    <row r="8" spans="2:18" x14ac:dyDescent="0.15">
      <c r="Q8" s="1" t="s">
        <v>771</v>
      </c>
      <c r="R8" s="1" t="s">
        <v>770</v>
      </c>
    </row>
    <row r="9" spans="2:18" x14ac:dyDescent="0.15">
      <c r="B9" s="10" t="s">
        <v>757</v>
      </c>
      <c r="C9" s="10"/>
      <c r="H9" s="10" t="s">
        <v>758</v>
      </c>
      <c r="P9" s="10" t="s">
        <v>49</v>
      </c>
      <c r="Q9" s="10" t="s">
        <v>45</v>
      </c>
      <c r="R9" s="10" t="s">
        <v>45</v>
      </c>
    </row>
    <row r="10" spans="2:18" x14ac:dyDescent="0.15">
      <c r="B10" t="s">
        <v>54</v>
      </c>
      <c r="H10" t="s">
        <v>54</v>
      </c>
      <c r="P10" s="10" t="s">
        <v>76</v>
      </c>
      <c r="Q10" s="11">
        <v>2.38194444444445E-3</v>
      </c>
      <c r="R10" s="24">
        <v>2.6906250000000059E-3</v>
      </c>
    </row>
    <row r="11" spans="2:18" x14ac:dyDescent="0.15">
      <c r="H11" s="7" t="s">
        <v>1276</v>
      </c>
      <c r="I11" s="31">
        <v>29283</v>
      </c>
      <c r="P11" s="10"/>
      <c r="Q11" s="11"/>
      <c r="R11" s="24"/>
    </row>
    <row r="12" spans="2:18" x14ac:dyDescent="0.15">
      <c r="H12" s="7" t="s">
        <v>1277</v>
      </c>
      <c r="I12" s="31">
        <v>43176</v>
      </c>
      <c r="P12" s="10"/>
      <c r="Q12" s="11"/>
      <c r="R12" s="24"/>
    </row>
    <row r="13" spans="2:18" x14ac:dyDescent="0.15">
      <c r="I13" s="13"/>
      <c r="P13" s="10"/>
      <c r="Q13" s="11"/>
      <c r="R13" s="24"/>
    </row>
    <row r="14" spans="2:18" x14ac:dyDescent="0.15">
      <c r="B14" s="7" t="s">
        <v>50</v>
      </c>
      <c r="C14" s="7">
        <v>42</v>
      </c>
      <c r="H14" s="7" t="s">
        <v>50</v>
      </c>
      <c r="I14" s="33">
        <v>47</v>
      </c>
      <c r="P14" s="10" t="s">
        <v>47</v>
      </c>
      <c r="Q14" s="11">
        <v>2.5763888888888946E-3</v>
      </c>
      <c r="R14" s="24">
        <v>2.9120370370370437E-3</v>
      </c>
    </row>
    <row r="15" spans="2:18" x14ac:dyDescent="0.15">
      <c r="B15" s="7" t="s">
        <v>51</v>
      </c>
      <c r="C15" s="7">
        <v>1</v>
      </c>
      <c r="D15" t="str">
        <f>IF(C15=0,"Women","Men")</f>
        <v>Men</v>
      </c>
      <c r="H15" s="7" t="s">
        <v>109</v>
      </c>
      <c r="I15" s="8">
        <v>2.1099537037037038E-2</v>
      </c>
      <c r="P15" s="10" t="s">
        <v>760</v>
      </c>
      <c r="Q15" s="11">
        <v>3.2777777777777853E-3</v>
      </c>
      <c r="R15" s="24">
        <v>3.7210648148148233E-3</v>
      </c>
    </row>
    <row r="16" spans="2:18" x14ac:dyDescent="0.15">
      <c r="B16" t="s">
        <v>52</v>
      </c>
      <c r="C16" s="59" t="s">
        <v>48</v>
      </c>
      <c r="H16" s="7" t="s">
        <v>51</v>
      </c>
      <c r="I16" s="7">
        <v>0</v>
      </c>
      <c r="J16" t="str">
        <f>IF(I16=0,"Women","Men")</f>
        <v>Women</v>
      </c>
      <c r="P16" s="10" t="s">
        <v>761</v>
      </c>
      <c r="Q16" s="11">
        <v>5.0925925925926043E-3</v>
      </c>
      <c r="R16" s="24">
        <v>5.8034722222222359E-3</v>
      </c>
    </row>
    <row r="17" spans="2:18" x14ac:dyDescent="0.15">
      <c r="B17" t="s">
        <v>53</v>
      </c>
      <c r="C17" t="e">
        <f>Wavastandard(C16,C15)</f>
        <v>#VALUE!</v>
      </c>
      <c r="P17" s="10" t="s">
        <v>762</v>
      </c>
      <c r="Q17" s="11">
        <v>5.4930555555555687E-3</v>
      </c>
      <c r="R17" s="24">
        <v>6.2673611111111254E-3</v>
      </c>
    </row>
    <row r="18" spans="2:18" x14ac:dyDescent="0.15">
      <c r="B18" s="1" t="s">
        <v>53</v>
      </c>
      <c r="C18" s="9" t="e">
        <f>C17*0.0000115740740740741</f>
        <v>#VALUE!</v>
      </c>
      <c r="H18" s="25" t="s">
        <v>772</v>
      </c>
      <c r="I18" s="26">
        <v>1.8761574074074073E-2</v>
      </c>
      <c r="P18" s="10" t="s">
        <v>763</v>
      </c>
      <c r="Q18" s="11">
        <v>6.9212962962963125E-3</v>
      </c>
      <c r="R18" s="24">
        <v>7.9050925925926111E-3</v>
      </c>
    </row>
    <row r="19" spans="2:18" x14ac:dyDescent="0.15">
      <c r="B19" t="s">
        <v>55</v>
      </c>
      <c r="C19" t="e">
        <f>WAVAFactor(C16,C14,C15)</f>
        <v>#VALUE!</v>
      </c>
      <c r="H19" s="25" t="s">
        <v>759</v>
      </c>
      <c r="I19" s="25" t="s">
        <v>754</v>
      </c>
      <c r="P19" s="10" t="s">
        <v>764</v>
      </c>
      <c r="Q19" s="11">
        <v>8.4490740740740932E-3</v>
      </c>
      <c r="R19" s="24">
        <v>9.6412037037037265E-3</v>
      </c>
    </row>
    <row r="20" spans="2:18" x14ac:dyDescent="0.15">
      <c r="B20" s="1" t="s">
        <v>755</v>
      </c>
      <c r="C20" s="9" t="e">
        <f>C18/C19</f>
        <v>#VALUE!</v>
      </c>
      <c r="P20" s="10" t="s">
        <v>58</v>
      </c>
      <c r="Q20" s="11">
        <v>9.0162037037037242E-3</v>
      </c>
      <c r="R20" s="24">
        <v>1.0254629629629653E-2</v>
      </c>
    </row>
    <row r="21" spans="2:18" x14ac:dyDescent="0.15">
      <c r="B21" s="7" t="s">
        <v>109</v>
      </c>
      <c r="C21" s="46">
        <v>8.0486111111111105E-2</v>
      </c>
      <c r="H21" t="s">
        <v>55</v>
      </c>
      <c r="I21" t="e">
        <f>WAVAFactor(I19,I14,I16)</f>
        <v>#VALUE!</v>
      </c>
      <c r="P21" s="10" t="s">
        <v>765</v>
      </c>
      <c r="Q21" s="11">
        <v>8.7615740740740935E-3</v>
      </c>
      <c r="R21" s="24">
        <v>1.0007870370370393E-2</v>
      </c>
    </row>
    <row r="22" spans="2:18" x14ac:dyDescent="0.15">
      <c r="B22" s="6" t="s">
        <v>756</v>
      </c>
      <c r="C22" s="17" t="e">
        <f>100*C20/C21</f>
        <v>#VALUE!</v>
      </c>
      <c r="H22" s="1" t="s">
        <v>755</v>
      </c>
      <c r="I22" s="9" t="e">
        <f>I18/I21</f>
        <v>#VALUE!</v>
      </c>
      <c r="P22" s="10" t="s">
        <v>59</v>
      </c>
      <c r="Q22" s="11">
        <v>1.0902777777777803E-2</v>
      </c>
      <c r="R22" s="24">
        <v>1.2395833333333361E-2</v>
      </c>
    </row>
    <row r="23" spans="2:18" x14ac:dyDescent="0.15">
      <c r="P23" s="10" t="s">
        <v>766</v>
      </c>
      <c r="Q23" s="11">
        <v>1.0636574074074099E-2</v>
      </c>
      <c r="R23" s="24">
        <v>1.2164351851851879E-2</v>
      </c>
    </row>
    <row r="24" spans="2:18" x14ac:dyDescent="0.15">
      <c r="H24" s="6" t="s">
        <v>756</v>
      </c>
      <c r="I24" s="32" t="e">
        <f>100*I22/I15</f>
        <v>#VALUE!</v>
      </c>
      <c r="P24" s="10" t="s">
        <v>57</v>
      </c>
      <c r="Q24" s="11">
        <v>1.1736111111111138E-2</v>
      </c>
      <c r="R24" s="24">
        <v>1.3333333333333364E-2</v>
      </c>
    </row>
    <row r="25" spans="2:18" x14ac:dyDescent="0.15">
      <c r="P25" s="10" t="s">
        <v>767</v>
      </c>
      <c r="Q25" s="11">
        <v>1.145833333333336E-2</v>
      </c>
      <c r="R25" s="24">
        <v>1.3101851851851882E-2</v>
      </c>
    </row>
    <row r="26" spans="2:18" x14ac:dyDescent="0.15">
      <c r="B26" s="18" t="s">
        <v>46</v>
      </c>
      <c r="C26" s="18">
        <v>42.195</v>
      </c>
      <c r="H26" s="18" t="s">
        <v>46</v>
      </c>
      <c r="I26" s="18">
        <v>42.195</v>
      </c>
      <c r="P26" s="10" t="s">
        <v>60</v>
      </c>
      <c r="Q26" s="11">
        <v>1.4722222222222256E-2</v>
      </c>
      <c r="R26" s="24">
        <v>1.6689814814814852E-2</v>
      </c>
    </row>
    <row r="27" spans="2:18" x14ac:dyDescent="0.15">
      <c r="B27" s="18" t="s">
        <v>53</v>
      </c>
      <c r="C27" s="19" t="e">
        <f>IWAVAStandard(C26,C15)</f>
        <v>#VALUE!</v>
      </c>
      <c r="H27" s="18" t="s">
        <v>53</v>
      </c>
      <c r="I27" s="19" t="e">
        <f>IWAVAStandard(I26,I16)</f>
        <v>#VALUE!</v>
      </c>
      <c r="P27" s="10" t="s">
        <v>768</v>
      </c>
      <c r="Q27" s="11">
        <v>1.4432870370370403E-2</v>
      </c>
      <c r="R27" s="24">
        <v>1.6493055555555594E-2</v>
      </c>
    </row>
    <row r="28" spans="2:18" x14ac:dyDescent="0.15">
      <c r="B28" s="18" t="s">
        <v>55</v>
      </c>
      <c r="C28" s="18" t="e">
        <f>IWAVAFactor(C26,C14,C15)</f>
        <v>#VALUE!</v>
      </c>
      <c r="H28" s="18" t="s">
        <v>55</v>
      </c>
      <c r="I28" s="18" t="e">
        <f>IWAVAFactor(I26,I14,I16)</f>
        <v>#VALUE!</v>
      </c>
      <c r="P28" s="10" t="s">
        <v>61</v>
      </c>
      <c r="Q28" s="11">
        <v>1.4803240740740775E-2</v>
      </c>
      <c r="R28" s="24">
        <v>1.6805555555555594E-2</v>
      </c>
    </row>
    <row r="29" spans="2:18" x14ac:dyDescent="0.15">
      <c r="B29" s="18" t="s">
        <v>56</v>
      </c>
      <c r="C29" s="19" t="e">
        <f>dist_wrecs(C26,C14,C15)</f>
        <v>#VALUE!</v>
      </c>
      <c r="H29" s="18" t="s">
        <v>56</v>
      </c>
      <c r="I29" s="19" t="e">
        <f>dist_wrecs(I26,I14,I16)</f>
        <v>#VALUE!</v>
      </c>
      <c r="P29" s="10" t="s">
        <v>769</v>
      </c>
      <c r="Q29" s="11">
        <v>1.4525462962962997E-2</v>
      </c>
      <c r="R29" s="24">
        <v>1.6608796296296333E-2</v>
      </c>
    </row>
    <row r="30" spans="2:18" x14ac:dyDescent="0.15">
      <c r="B30" s="18" t="s">
        <v>109</v>
      </c>
      <c r="C30" s="20">
        <v>2.1527777777777781E-2</v>
      </c>
      <c r="H30" s="18" t="s">
        <v>109</v>
      </c>
      <c r="I30" s="20">
        <v>2.1527777777777781E-2</v>
      </c>
      <c r="P30" s="10" t="s">
        <v>62</v>
      </c>
      <c r="Q30" s="11">
        <v>1.8553240740740783E-2</v>
      </c>
      <c r="R30" s="24">
        <v>2.1064814814814863E-2</v>
      </c>
    </row>
    <row r="31" spans="2:18" x14ac:dyDescent="0.15">
      <c r="B31" s="21" t="s">
        <v>78</v>
      </c>
      <c r="C31" s="22">
        <f>HOUR(C30)*60*60+MINUTE(C30)*60+SECOND(C30)</f>
        <v>1860</v>
      </c>
      <c r="H31" s="21" t="s">
        <v>78</v>
      </c>
      <c r="I31" s="22">
        <f>HOUR(I30)*60*60+MINUTE(I30)*60+SECOND(I30)</f>
        <v>1860</v>
      </c>
      <c r="P31" s="10" t="s">
        <v>753</v>
      </c>
      <c r="Q31" s="11">
        <v>1.8287037037037077E-2</v>
      </c>
      <c r="R31" s="24">
        <v>2.0845949074074121E-2</v>
      </c>
    </row>
    <row r="32" spans="2:18" x14ac:dyDescent="0.15">
      <c r="B32" s="21" t="s">
        <v>77</v>
      </c>
      <c r="C32" s="23" t="e">
        <f>PWWRSpeed(C26,C31,C14,C15)</f>
        <v>#VALUE!</v>
      </c>
      <c r="H32" s="21" t="s">
        <v>77</v>
      </c>
      <c r="I32" s="23" t="e">
        <f>PWWRSpeed(I26,I31,I14,I16)</f>
        <v>#VALUE!</v>
      </c>
      <c r="P32" s="10" t="s">
        <v>63</v>
      </c>
      <c r="Q32" s="11">
        <v>2.2476851851851904E-2</v>
      </c>
      <c r="R32" s="24">
        <v>2.5393518518518576E-2</v>
      </c>
    </row>
    <row r="33" spans="16:18" x14ac:dyDescent="0.15">
      <c r="P33" s="10" t="s">
        <v>64</v>
      </c>
      <c r="Q33" s="11">
        <v>2.8414351851851916E-2</v>
      </c>
      <c r="R33" s="24">
        <v>3.188657407407415E-2</v>
      </c>
    </row>
    <row r="34" spans="16:18" x14ac:dyDescent="0.15">
      <c r="P34" s="10" t="s">
        <v>65</v>
      </c>
      <c r="Q34" s="11">
        <v>3.0555555555555624E-2</v>
      </c>
      <c r="R34" s="24">
        <v>3.427083333333341E-2</v>
      </c>
    </row>
    <row r="35" spans="16:18" x14ac:dyDescent="0.15">
      <c r="P35" s="10" t="s">
        <v>66</v>
      </c>
      <c r="Q35" s="11">
        <v>3.8368055555555641E-2</v>
      </c>
      <c r="R35" s="24">
        <v>4.2824074074074174E-2</v>
      </c>
    </row>
    <row r="36" spans="16:18" x14ac:dyDescent="0.15">
      <c r="P36" s="10" t="s">
        <v>48</v>
      </c>
      <c r="Q36" s="11">
        <v>4.0543981481481577E-2</v>
      </c>
      <c r="R36" s="24">
        <v>4.5277777777777882E-2</v>
      </c>
    </row>
    <row r="37" spans="16:18" x14ac:dyDescent="0.15">
      <c r="P37" s="10" t="s">
        <v>67</v>
      </c>
      <c r="Q37" s="11">
        <v>4.8668981481481591E-2</v>
      </c>
      <c r="R37" s="24">
        <v>5.3993055555555676E-2</v>
      </c>
    </row>
    <row r="38" spans="16:18" x14ac:dyDescent="0.15">
      <c r="P38" s="10" t="s">
        <v>68</v>
      </c>
      <c r="Q38" s="11">
        <v>5.9143518518518651E-2</v>
      </c>
      <c r="R38" s="24">
        <v>6.5509259259259406E-2</v>
      </c>
    </row>
    <row r="39" spans="16:18" x14ac:dyDescent="0.15">
      <c r="P39" s="10" t="s">
        <v>69</v>
      </c>
      <c r="Q39" s="11">
        <v>8.5381944444444635E-2</v>
      </c>
      <c r="R39" s="24">
        <v>9.4039351851852068E-2</v>
      </c>
    </row>
    <row r="40" spans="16:18" x14ac:dyDescent="0.15">
      <c r="P40" s="10" t="s">
        <v>70</v>
      </c>
      <c r="Q40" s="11">
        <v>0.10381944444444469</v>
      </c>
      <c r="R40" s="24">
        <v>0.11365740740740767</v>
      </c>
    </row>
    <row r="41" spans="16:18" x14ac:dyDescent="0.15">
      <c r="P41" s="10" t="s">
        <v>71</v>
      </c>
      <c r="Q41" s="11">
        <v>0.18611111111111153</v>
      </c>
      <c r="R41" s="24">
        <v>0.20555555555555602</v>
      </c>
    </row>
    <row r="42" spans="16:18" x14ac:dyDescent="0.15">
      <c r="P42" s="10" t="s">
        <v>72</v>
      </c>
      <c r="Q42" s="11">
        <v>0.24722222222222279</v>
      </c>
      <c r="R42" s="24">
        <v>0.27304398148148212</v>
      </c>
    </row>
    <row r="43" spans="16:18" x14ac:dyDescent="0.15">
      <c r="P43" s="10" t="s">
        <v>73</v>
      </c>
      <c r="Q43" s="11">
        <v>0.42013888888888984</v>
      </c>
      <c r="R43" s="24">
        <v>0.45949074074074181</v>
      </c>
    </row>
    <row r="44" spans="16:18" x14ac:dyDescent="0.15">
      <c r="P44" s="10" t="s">
        <v>74</v>
      </c>
      <c r="Q44" s="11">
        <v>0.46122685185185291</v>
      </c>
      <c r="R44" s="24">
        <v>0.50347222222222343</v>
      </c>
    </row>
    <row r="45" spans="16:18" x14ac:dyDescent="0.15">
      <c r="P45" s="10" t="s">
        <v>75</v>
      </c>
      <c r="Q45" s="11">
        <v>0.61111111111111249</v>
      </c>
      <c r="R45" s="24">
        <v>0.66666666666666818</v>
      </c>
    </row>
  </sheetData>
  <phoneticPr fontId="3" type="noConversion"/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D5EC62C-24C3-49A4-8896-C52B3023170B}">
          <x14:formula1>
            <xm:f>Women!$B$2:$B$36</xm:f>
          </x14:formula1>
          <xm:sqref>C16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16974-EDBE-4E22-8241-412BE067CB04}">
  <dimension ref="A1:H7"/>
  <sheetViews>
    <sheetView workbookViewId="0">
      <selection activeCell="C3" sqref="C3"/>
    </sheetView>
  </sheetViews>
  <sheetFormatPr baseColWidth="10" defaultColWidth="8.83203125" defaultRowHeight="13" x14ac:dyDescent="0.15"/>
  <cols>
    <col min="4" max="4" width="8.6640625" bestFit="1" customWidth="1"/>
  </cols>
  <sheetData>
    <row r="1" spans="1:8" ht="14" thickBot="1" x14ac:dyDescent="0.2"/>
    <row r="2" spans="1:8" ht="61" thickBot="1" x14ac:dyDescent="0.2">
      <c r="A2" s="81">
        <v>63</v>
      </c>
      <c r="B2" s="81">
        <v>907</v>
      </c>
      <c r="C2" s="82">
        <v>6.9212962962962962E-2</v>
      </c>
      <c r="D2" s="83" t="s">
        <v>1700</v>
      </c>
      <c r="E2" s="81" t="s">
        <v>390</v>
      </c>
      <c r="F2" s="81" t="s">
        <v>1701</v>
      </c>
      <c r="G2" s="81" t="s">
        <v>1702</v>
      </c>
      <c r="H2" s="81" t="s">
        <v>1703</v>
      </c>
    </row>
    <row r="3" spans="1:8" ht="49" thickBot="1" x14ac:dyDescent="0.2">
      <c r="A3" s="81">
        <v>259</v>
      </c>
      <c r="B3" s="81">
        <v>901</v>
      </c>
      <c r="C3" s="82">
        <v>8.0358796296296289E-2</v>
      </c>
      <c r="D3" s="83" t="s">
        <v>1704</v>
      </c>
      <c r="E3" s="81" t="s">
        <v>127</v>
      </c>
      <c r="F3" s="81" t="s">
        <v>1644</v>
      </c>
      <c r="G3" s="81" t="s">
        <v>1705</v>
      </c>
      <c r="H3" s="81" t="s">
        <v>1706</v>
      </c>
    </row>
    <row r="4" spans="1:8" ht="61" thickBot="1" x14ac:dyDescent="0.2">
      <c r="A4" s="81">
        <v>481</v>
      </c>
      <c r="B4" s="81">
        <v>902</v>
      </c>
      <c r="C4" s="82">
        <v>9.0324074074074071E-2</v>
      </c>
      <c r="D4" s="83" t="s">
        <v>1707</v>
      </c>
      <c r="E4" s="81" t="s">
        <v>156</v>
      </c>
      <c r="F4" s="81" t="s">
        <v>1701</v>
      </c>
      <c r="G4" s="81" t="s">
        <v>1708</v>
      </c>
      <c r="H4" s="81" t="s">
        <v>1709</v>
      </c>
    </row>
    <row r="5" spans="1:8" ht="61" thickBot="1" x14ac:dyDescent="0.2">
      <c r="A5" s="81">
        <v>518</v>
      </c>
      <c r="B5" s="81">
        <v>908</v>
      </c>
      <c r="C5" s="82">
        <v>9.1909722222222226E-2</v>
      </c>
      <c r="D5" s="83" t="s">
        <v>1710</v>
      </c>
      <c r="E5" s="81" t="s">
        <v>142</v>
      </c>
      <c r="F5" s="81" t="s">
        <v>1701</v>
      </c>
      <c r="G5" s="81" t="s">
        <v>1711</v>
      </c>
      <c r="H5" s="81" t="s">
        <v>1712</v>
      </c>
    </row>
    <row r="6" spans="1:8" ht="46" thickBot="1" x14ac:dyDescent="0.2">
      <c r="A6" s="81">
        <v>676</v>
      </c>
      <c r="B6" s="81">
        <v>904</v>
      </c>
      <c r="C6" s="82">
        <v>0.10034722222222221</v>
      </c>
      <c r="D6" s="83" t="s">
        <v>1713</v>
      </c>
      <c r="E6" s="81" t="s">
        <v>490</v>
      </c>
      <c r="F6" s="81" t="s">
        <v>1644</v>
      </c>
      <c r="G6" s="81" t="s">
        <v>1714</v>
      </c>
      <c r="H6" s="81" t="s">
        <v>1715</v>
      </c>
    </row>
    <row r="7" spans="1:8" ht="60" x14ac:dyDescent="0.15">
      <c r="A7" s="81">
        <v>763</v>
      </c>
      <c r="B7" s="81">
        <v>906</v>
      </c>
      <c r="C7" s="82">
        <v>0.10629629629629629</v>
      </c>
      <c r="D7" s="83" t="s">
        <v>1716</v>
      </c>
      <c r="E7" s="81" t="s">
        <v>487</v>
      </c>
      <c r="F7" s="81" t="s">
        <v>1701</v>
      </c>
      <c r="G7" s="81" t="s">
        <v>1717</v>
      </c>
      <c r="H7" s="81" t="s">
        <v>1718</v>
      </c>
    </row>
  </sheetData>
  <hyperlinks>
    <hyperlink ref="D2" r:id="rId1" display="https://resultsbase.net/event/4251/results/2214761" xr:uid="{47449DC9-E7F5-4EE9-A381-56232A91402E}"/>
    <hyperlink ref="D3" r:id="rId2" display="https://resultsbase.net/event/4251/results/2214941" xr:uid="{E9CA0348-3238-4765-A48F-E278A09D7307}"/>
    <hyperlink ref="D4" r:id="rId3" display="https://resultsbase.net/event/4251/results/2214328" xr:uid="{C8740F48-810B-4BCC-A99E-156F7DD32E46}"/>
    <hyperlink ref="D5" r:id="rId4" display="https://resultsbase.net/event/4251/results/2214329" xr:uid="{F59611D3-4185-4E30-9750-62CCA8FA316C}"/>
    <hyperlink ref="D6" r:id="rId5" display="https://resultsbase.net/event/4251/results/2214479" xr:uid="{322AC387-6E10-4EC4-BD2A-7D36D302690C}"/>
    <hyperlink ref="D7" r:id="rId6" display="https://resultsbase.net/event/4251/results/2214362" xr:uid="{F4DE614E-EB62-4CBE-970E-395891B6D409}"/>
  </hyperlinks>
  <pageMargins left="0.7" right="0.7" top="0.75" bottom="0.75" header="0.3" footer="0.3"/>
  <pageSetup paperSize="9" orientation="portrait" r:id="rId7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85AD5-2669-47B5-97AB-1372AE894AB4}">
  <dimension ref="A2:G13"/>
  <sheetViews>
    <sheetView workbookViewId="0">
      <selection activeCell="A8" sqref="A8"/>
    </sheetView>
  </sheetViews>
  <sheetFormatPr baseColWidth="10" defaultColWidth="8.83203125" defaultRowHeight="13" x14ac:dyDescent="0.15"/>
  <cols>
    <col min="1" max="2" width="19.33203125" customWidth="1"/>
  </cols>
  <sheetData>
    <row r="2" spans="1:7" ht="14" thickBot="1" x14ac:dyDescent="0.2">
      <c r="A2" t="s">
        <v>115</v>
      </c>
    </row>
    <row r="3" spans="1:7" ht="33" thickBot="1" x14ac:dyDescent="0.2">
      <c r="C3" t="s">
        <v>1720</v>
      </c>
      <c r="D3" t="s">
        <v>116</v>
      </c>
      <c r="E3" t="s">
        <v>113</v>
      </c>
      <c r="F3" s="84" t="s">
        <v>1721</v>
      </c>
      <c r="G3" s="84" t="s">
        <v>1722</v>
      </c>
    </row>
    <row r="4" spans="1:7" ht="14" thickBot="1" x14ac:dyDescent="0.2">
      <c r="A4" t="s">
        <v>931</v>
      </c>
      <c r="B4" t="s">
        <v>1725</v>
      </c>
      <c r="C4">
        <v>767</v>
      </c>
      <c r="D4" t="s">
        <v>1723</v>
      </c>
      <c r="E4">
        <v>171</v>
      </c>
      <c r="F4" s="85">
        <v>5.8159722222222217E-2</v>
      </c>
      <c r="G4" s="86"/>
    </row>
    <row r="5" spans="1:7" ht="14" thickBot="1" x14ac:dyDescent="0.2">
      <c r="A5" t="s">
        <v>947</v>
      </c>
      <c r="B5" t="s">
        <v>946</v>
      </c>
      <c r="C5">
        <v>5880</v>
      </c>
      <c r="D5" t="s">
        <v>1723</v>
      </c>
      <c r="E5">
        <v>300</v>
      </c>
      <c r="F5" s="87">
        <v>6.0208333333333336E-2</v>
      </c>
      <c r="G5" s="88"/>
    </row>
    <row r="6" spans="1:7" ht="14" thickBot="1" x14ac:dyDescent="0.2">
      <c r="A6" t="s">
        <v>821</v>
      </c>
      <c r="B6" t="s">
        <v>820</v>
      </c>
      <c r="C6">
        <v>6297</v>
      </c>
      <c r="D6" t="s">
        <v>1723</v>
      </c>
      <c r="E6">
        <v>437</v>
      </c>
      <c r="F6" s="85">
        <v>6.1655092592592588E-2</v>
      </c>
      <c r="G6" s="86"/>
    </row>
    <row r="7" spans="1:7" ht="14" thickBot="1" x14ac:dyDescent="0.2">
      <c r="A7" t="s">
        <v>1690</v>
      </c>
      <c r="B7" t="s">
        <v>1258</v>
      </c>
      <c r="C7">
        <v>5250</v>
      </c>
      <c r="D7" t="s">
        <v>1723</v>
      </c>
      <c r="E7">
        <v>1199</v>
      </c>
      <c r="F7" s="87">
        <v>6.6944444444444445E-2</v>
      </c>
      <c r="G7" s="88"/>
    </row>
    <row r="8" spans="1:7" ht="14" thickBot="1" x14ac:dyDescent="0.2">
      <c r="A8" t="s">
        <v>918</v>
      </c>
      <c r="B8" t="s">
        <v>917</v>
      </c>
      <c r="C8">
        <v>10303</v>
      </c>
      <c r="D8" t="s">
        <v>1723</v>
      </c>
      <c r="E8">
        <v>3545</v>
      </c>
      <c r="F8" s="85">
        <v>7.4664351851851843E-2</v>
      </c>
      <c r="G8" s="86"/>
    </row>
    <row r="9" spans="1:7" ht="14" thickBot="1" x14ac:dyDescent="0.2">
      <c r="A9" t="s">
        <v>1078</v>
      </c>
      <c r="B9" t="s">
        <v>1077</v>
      </c>
      <c r="C9">
        <v>6294</v>
      </c>
      <c r="D9" t="s">
        <v>1723</v>
      </c>
      <c r="E9">
        <v>4149</v>
      </c>
      <c r="F9" s="87">
        <v>7.6006944444444446E-2</v>
      </c>
      <c r="G9" s="88"/>
    </row>
    <row r="10" spans="1:7" ht="14" thickBot="1" x14ac:dyDescent="0.2">
      <c r="A10" t="s">
        <v>843</v>
      </c>
      <c r="B10" t="s">
        <v>1161</v>
      </c>
      <c r="C10">
        <v>12097</v>
      </c>
      <c r="D10" t="s">
        <v>1723</v>
      </c>
      <c r="E10">
        <v>7875</v>
      </c>
      <c r="F10" s="85">
        <v>8.2708333333333328E-2</v>
      </c>
      <c r="G10" s="86"/>
    </row>
    <row r="11" spans="1:7" ht="14" thickBot="1" x14ac:dyDescent="0.2">
      <c r="A11" t="s">
        <v>889</v>
      </c>
      <c r="B11" t="s">
        <v>1122</v>
      </c>
      <c r="C11">
        <v>34811</v>
      </c>
      <c r="D11" t="s">
        <v>1723</v>
      </c>
      <c r="E11">
        <v>20972</v>
      </c>
      <c r="F11" s="87">
        <v>9.9236111111111122E-2</v>
      </c>
      <c r="G11" s="88"/>
    </row>
    <row r="12" spans="1:7" ht="14" thickBot="1" x14ac:dyDescent="0.2">
      <c r="A12" t="s">
        <v>874</v>
      </c>
      <c r="B12" t="s">
        <v>873</v>
      </c>
      <c r="C12">
        <v>38294</v>
      </c>
      <c r="D12" t="s">
        <v>1723</v>
      </c>
      <c r="E12">
        <v>28046</v>
      </c>
      <c r="F12" s="85">
        <v>0.10756944444444444</v>
      </c>
      <c r="G12" s="86"/>
    </row>
    <row r="13" spans="1:7" x14ac:dyDescent="0.15">
      <c r="A13" t="s">
        <v>781</v>
      </c>
      <c r="B13" t="s">
        <v>850</v>
      </c>
      <c r="C13">
        <v>29147</v>
      </c>
      <c r="D13" t="s">
        <v>1723</v>
      </c>
      <c r="E13">
        <v>28052</v>
      </c>
      <c r="F13" s="87">
        <v>0.10758101851851852</v>
      </c>
      <c r="G13" s="88"/>
    </row>
  </sheetData>
  <hyperlinks>
    <hyperlink ref="A4" r:id="rId1" display="javascript:__doPostBack('ctl00$MainContent$ResultsGrid','Sort$Name')" xr:uid="{149733B1-1B52-4A92-800D-9AB01D6A8172}"/>
    <hyperlink ref="C3" r:id="rId2" display="javascript:__doPostBack('ctl00$MainContent$ResultsGrid','Sort$BIB')" xr:uid="{AC9712EE-F533-4746-A01E-9BE9D38BA984}"/>
    <hyperlink ref="D3" r:id="rId3" display="javascript:__doPostBack('ctl00$MainContent$ResultsGrid','Sort$Club')" xr:uid="{FD4DEDA4-73E0-4331-A185-2E96FF4D5B45}"/>
    <hyperlink ref="E3" r:id="rId4" display="javascript:__doPostBack('ctl00$MainContent$ResultsGrid','Sort$Pos')" xr:uid="{F35C82C3-3F9E-4B37-BE1B-07E7FDA70550}"/>
    <hyperlink ref="F3" r:id="rId5" display="javascript:__doPostBack('ctl00$MainContent$ResultsGrid','Sort$Finish Time')" xr:uid="{CB67CECB-08C9-4AB6-BD61-AE98FDCC346E}"/>
    <hyperlink ref="G3" r:id="rId6" display="javascript:__doPostBack('ctl00$MainContent$ResultsGrid','Sort$Gun/Chip')" xr:uid="{6369719D-EB97-4993-8583-1DA4B2E92257}"/>
    <hyperlink ref="A5" r:id="rId7" display="https://www.greatrun.org/myresults/785/767" xr:uid="{97234859-E52F-4F00-BF15-F2A993BD68F5}"/>
    <hyperlink ref="A6" r:id="rId8" display="https://www.greatrun.org/myresults/785/5880" xr:uid="{E81831DB-B7B7-49FE-9639-5E6EB808A8AD}"/>
    <hyperlink ref="A7" r:id="rId9" display="https://www.greatrun.org/myresults/785/6297" xr:uid="{AC0CB594-0931-4887-AAE8-D6CFF8FA8A00}"/>
    <hyperlink ref="A8" r:id="rId10" display="https://www.greatrun.org/myresults/785/5250" xr:uid="{8F693204-E695-4043-B998-84E9675299BE}"/>
    <hyperlink ref="A9" r:id="rId11" display="https://www.greatrun.org/myresults/785/10303" xr:uid="{7E801C25-D938-4602-B58D-983113754E54}"/>
    <hyperlink ref="A10" r:id="rId12" display="https://www.greatrun.org/myresults/785/6294" xr:uid="{40730FAD-3E82-48E2-B182-01C87275023C}"/>
    <hyperlink ref="A11" r:id="rId13" display="https://www.greatrun.org/myresults/785/12097" xr:uid="{F36FCE30-661F-4A1E-ACB5-E5A7804DA1D6}"/>
    <hyperlink ref="A12" r:id="rId14" display="https://www.greatrun.org/myresults/785/34811" xr:uid="{930DACC9-D16F-4485-8145-44857C114A7B}"/>
    <hyperlink ref="A13" r:id="rId15" display="https://www.greatrun.org/myresults/785/38294" xr:uid="{4588FFC7-C8A9-41D8-92DB-645937CD8820}"/>
  </hyperlinks>
  <pageMargins left="0.7" right="0.7" top="0.75" bottom="0.75" header="0.3" footer="0.3"/>
  <pageSetup paperSize="9" orientation="portrait" r:id="rId16"/>
  <drawing r:id="rId17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D348"/>
  <sheetViews>
    <sheetView workbookViewId="0">
      <pane ySplit="1" topLeftCell="A98" activePane="bottomLeft" state="frozen"/>
      <selection pane="bottomLeft" activeCell="A102" sqref="A102"/>
    </sheetView>
  </sheetViews>
  <sheetFormatPr baseColWidth="10" defaultColWidth="9.1640625" defaultRowHeight="12.75" customHeight="1" x14ac:dyDescent="0.15"/>
  <cols>
    <col min="1" max="2" width="10.5" style="27" customWidth="1"/>
    <col min="3" max="3" width="11.6640625" style="27" customWidth="1"/>
    <col min="4" max="4" width="5.1640625" style="27" customWidth="1"/>
    <col min="5" max="16384" width="9.1640625" style="27"/>
  </cols>
  <sheetData>
    <row r="1" spans="1:4" ht="12.75" customHeight="1" x14ac:dyDescent="0.15">
      <c r="A1" s="29" t="s">
        <v>1275</v>
      </c>
      <c r="B1" s="29" t="s">
        <v>1274</v>
      </c>
      <c r="C1" s="29" t="s">
        <v>1273</v>
      </c>
      <c r="D1" s="29"/>
    </row>
    <row r="3" spans="1:4" ht="12.75" customHeight="1" x14ac:dyDescent="0.15">
      <c r="A3" s="27" t="s">
        <v>1272</v>
      </c>
      <c r="B3" s="27" t="s">
        <v>1270</v>
      </c>
      <c r="C3" s="28">
        <v>36839</v>
      </c>
    </row>
    <row r="4" spans="1:4" ht="12.75" customHeight="1" x14ac:dyDescent="0.15">
      <c r="A4" s="27" t="s">
        <v>1271</v>
      </c>
      <c r="B4" s="27" t="s">
        <v>1270</v>
      </c>
      <c r="C4" s="28">
        <v>38258</v>
      </c>
    </row>
    <row r="5" spans="1:4" ht="12.75" customHeight="1" x14ac:dyDescent="0.15">
      <c r="A5" s="27" t="s">
        <v>1203</v>
      </c>
      <c r="B5" s="27" t="s">
        <v>1269</v>
      </c>
      <c r="C5" s="28">
        <v>35694</v>
      </c>
    </row>
    <row r="6" spans="1:4" ht="12.75" customHeight="1" x14ac:dyDescent="0.15">
      <c r="A6" s="27" t="s">
        <v>1000</v>
      </c>
      <c r="B6" s="27" t="s">
        <v>1268</v>
      </c>
      <c r="C6" s="28">
        <v>38975</v>
      </c>
    </row>
    <row r="7" spans="1:4" ht="12.75" customHeight="1" x14ac:dyDescent="0.15">
      <c r="A7" s="27" t="s">
        <v>1267</v>
      </c>
      <c r="B7" s="27" t="s">
        <v>1266</v>
      </c>
      <c r="C7" s="27" t="s">
        <v>773</v>
      </c>
    </row>
    <row r="8" spans="1:4" ht="12.75" customHeight="1" x14ac:dyDescent="0.15">
      <c r="A8" s="27" t="s">
        <v>1265</v>
      </c>
      <c r="B8" s="27" t="s">
        <v>1264</v>
      </c>
      <c r="C8" s="28">
        <v>37583</v>
      </c>
    </row>
    <row r="9" spans="1:4" ht="12.75" customHeight="1" x14ac:dyDescent="0.15">
      <c r="A9" s="27" t="s">
        <v>1263</v>
      </c>
      <c r="B9" s="27" t="s">
        <v>1262</v>
      </c>
      <c r="C9" s="28">
        <v>25804</v>
      </c>
    </row>
    <row r="10" spans="1:4" ht="12.75" customHeight="1" x14ac:dyDescent="0.15">
      <c r="A10" s="27" t="s">
        <v>1155</v>
      </c>
      <c r="B10" s="27" t="s">
        <v>1258</v>
      </c>
      <c r="C10" s="28">
        <v>22057</v>
      </c>
    </row>
    <row r="11" spans="1:4" ht="12.75" customHeight="1" x14ac:dyDescent="0.15">
      <c r="A11" s="27" t="s">
        <v>1261</v>
      </c>
      <c r="B11" s="27" t="s">
        <v>1258</v>
      </c>
      <c r="C11" s="28">
        <v>20969</v>
      </c>
    </row>
    <row r="12" spans="1:4" ht="12.75" customHeight="1" x14ac:dyDescent="0.15">
      <c r="A12" s="27" t="s">
        <v>1260</v>
      </c>
      <c r="B12" s="27" t="s">
        <v>1258</v>
      </c>
      <c r="C12" s="28">
        <v>38381</v>
      </c>
    </row>
    <row r="13" spans="1:4" ht="12.75" customHeight="1" x14ac:dyDescent="0.15">
      <c r="A13" s="27" t="s">
        <v>1259</v>
      </c>
      <c r="B13" s="27" t="s">
        <v>1258</v>
      </c>
      <c r="C13" s="28">
        <v>39033</v>
      </c>
    </row>
    <row r="14" spans="1:4" ht="12.75" customHeight="1" x14ac:dyDescent="0.15">
      <c r="A14" s="27" t="s">
        <v>1160</v>
      </c>
      <c r="B14" s="27" t="s">
        <v>1257</v>
      </c>
      <c r="C14" s="28">
        <v>29283</v>
      </c>
    </row>
    <row r="15" spans="1:4" ht="12.75" customHeight="1" x14ac:dyDescent="0.15">
      <c r="A15" s="27" t="s">
        <v>796</v>
      </c>
      <c r="B15" s="27" t="s">
        <v>1256</v>
      </c>
      <c r="C15" s="28">
        <v>39037</v>
      </c>
    </row>
    <row r="16" spans="1:4" ht="12.75" customHeight="1" x14ac:dyDescent="0.15">
      <c r="A16" s="27" t="s">
        <v>963</v>
      </c>
      <c r="B16" s="27" t="s">
        <v>1255</v>
      </c>
      <c r="C16" s="28">
        <v>37180</v>
      </c>
    </row>
    <row r="17" spans="1:3" ht="12.75" customHeight="1" x14ac:dyDescent="0.15">
      <c r="A17" s="27" t="s">
        <v>1254</v>
      </c>
      <c r="B17" s="27" t="s">
        <v>1253</v>
      </c>
      <c r="C17" s="28">
        <v>38534</v>
      </c>
    </row>
    <row r="18" spans="1:3" ht="12.75" customHeight="1" x14ac:dyDescent="0.15">
      <c r="A18" s="27" t="s">
        <v>1050</v>
      </c>
      <c r="B18" s="27" t="s">
        <v>1251</v>
      </c>
      <c r="C18" s="28">
        <v>27714</v>
      </c>
    </row>
    <row r="19" spans="1:3" ht="12.75" customHeight="1" x14ac:dyDescent="0.15">
      <c r="A19" s="27" t="s">
        <v>1252</v>
      </c>
      <c r="B19" s="27" t="s">
        <v>1251</v>
      </c>
      <c r="C19" s="28">
        <v>37951</v>
      </c>
    </row>
    <row r="20" spans="1:3" ht="12.75" customHeight="1" x14ac:dyDescent="0.15">
      <c r="A20" s="27" t="s">
        <v>1160</v>
      </c>
      <c r="B20" s="27" t="s">
        <v>1250</v>
      </c>
      <c r="C20" s="28">
        <v>37151</v>
      </c>
    </row>
    <row r="21" spans="1:3" ht="12.75" customHeight="1" x14ac:dyDescent="0.15">
      <c r="A21" s="27" t="s">
        <v>1249</v>
      </c>
      <c r="B21" s="27" t="s">
        <v>1248</v>
      </c>
      <c r="C21" s="27" t="s">
        <v>773</v>
      </c>
    </row>
    <row r="22" spans="1:3" ht="12.75" customHeight="1" x14ac:dyDescent="0.15">
      <c r="A22" s="27" t="s">
        <v>1247</v>
      </c>
      <c r="B22" s="27" t="s">
        <v>1244</v>
      </c>
      <c r="C22" s="28">
        <v>27126</v>
      </c>
    </row>
    <row r="23" spans="1:3" ht="12.75" customHeight="1" x14ac:dyDescent="0.15">
      <c r="A23" s="27" t="s">
        <v>776</v>
      </c>
      <c r="B23" s="27" t="s">
        <v>1244</v>
      </c>
      <c r="C23" s="28">
        <v>36753</v>
      </c>
    </row>
    <row r="24" spans="1:3" ht="12.75" customHeight="1" x14ac:dyDescent="0.15">
      <c r="A24" s="27" t="s">
        <v>1246</v>
      </c>
      <c r="B24" s="27" t="s">
        <v>1244</v>
      </c>
      <c r="C24" s="28">
        <v>28779</v>
      </c>
    </row>
    <row r="25" spans="1:3" ht="12.75" customHeight="1" x14ac:dyDescent="0.15">
      <c r="A25" s="27" t="s">
        <v>1245</v>
      </c>
      <c r="B25" s="27" t="s">
        <v>1244</v>
      </c>
      <c r="C25" s="28">
        <v>37959</v>
      </c>
    </row>
    <row r="26" spans="1:3" ht="12.75" customHeight="1" x14ac:dyDescent="0.15">
      <c r="A26" s="27" t="s">
        <v>1071</v>
      </c>
      <c r="B26" s="27" t="s">
        <v>1244</v>
      </c>
      <c r="C26" s="28">
        <v>39338</v>
      </c>
    </row>
    <row r="27" spans="1:3" ht="12.75" customHeight="1" x14ac:dyDescent="0.15">
      <c r="A27" s="27" t="s">
        <v>1243</v>
      </c>
      <c r="B27" s="27" t="s">
        <v>1242</v>
      </c>
      <c r="C27" s="28">
        <v>33514</v>
      </c>
    </row>
    <row r="28" spans="1:3" ht="12.75" customHeight="1" x14ac:dyDescent="0.15">
      <c r="A28" s="27" t="s">
        <v>1241</v>
      </c>
      <c r="B28" s="27" t="s">
        <v>1240</v>
      </c>
      <c r="C28" s="28">
        <v>39228</v>
      </c>
    </row>
    <row r="29" spans="1:3" ht="12.75" customHeight="1" x14ac:dyDescent="0.15">
      <c r="A29" s="27" t="s">
        <v>796</v>
      </c>
      <c r="B29" s="27" t="s">
        <v>1238</v>
      </c>
      <c r="C29" s="28">
        <v>23461</v>
      </c>
    </row>
    <row r="30" spans="1:3" ht="12.75" customHeight="1" x14ac:dyDescent="0.15">
      <c r="A30" s="27" t="s">
        <v>792</v>
      </c>
      <c r="B30" s="27" t="s">
        <v>1238</v>
      </c>
      <c r="C30" s="28">
        <v>25223</v>
      </c>
    </row>
    <row r="31" spans="1:3" ht="12.75" customHeight="1" x14ac:dyDescent="0.15">
      <c r="A31" s="27" t="s">
        <v>1239</v>
      </c>
      <c r="B31" s="27" t="s">
        <v>1238</v>
      </c>
      <c r="C31" s="28">
        <v>38264</v>
      </c>
    </row>
    <row r="32" spans="1:3" ht="12.75" customHeight="1" x14ac:dyDescent="0.15">
      <c r="A32" s="27" t="s">
        <v>1237</v>
      </c>
      <c r="B32" s="27" t="s">
        <v>1236</v>
      </c>
      <c r="C32" s="28">
        <v>38731</v>
      </c>
    </row>
    <row r="33" spans="1:3" ht="12.75" customHeight="1" x14ac:dyDescent="0.15">
      <c r="A33" s="27" t="s">
        <v>1235</v>
      </c>
      <c r="B33" s="27" t="s">
        <v>1234</v>
      </c>
      <c r="C33" s="28">
        <v>25015</v>
      </c>
    </row>
    <row r="34" spans="1:3" ht="12.75" customHeight="1" x14ac:dyDescent="0.15">
      <c r="A34" s="27" t="s">
        <v>1233</v>
      </c>
      <c r="B34" s="27" t="s">
        <v>1231</v>
      </c>
      <c r="C34" s="28">
        <v>36644</v>
      </c>
    </row>
    <row r="35" spans="1:3" ht="12.75" customHeight="1" x14ac:dyDescent="0.15">
      <c r="A35" s="27" t="s">
        <v>1129</v>
      </c>
      <c r="B35" s="27" t="s">
        <v>1231</v>
      </c>
      <c r="C35" s="28">
        <v>25451</v>
      </c>
    </row>
    <row r="36" spans="1:3" ht="12.75" customHeight="1" x14ac:dyDescent="0.15">
      <c r="A36" s="27" t="s">
        <v>1232</v>
      </c>
      <c r="B36" s="27" t="s">
        <v>1231</v>
      </c>
      <c r="C36" s="28">
        <v>22908</v>
      </c>
    </row>
    <row r="37" spans="1:3" ht="12.75" customHeight="1" x14ac:dyDescent="0.15">
      <c r="A37" s="27" t="s">
        <v>1230</v>
      </c>
      <c r="B37" s="27" t="s">
        <v>1229</v>
      </c>
      <c r="C37" s="28">
        <v>30901</v>
      </c>
    </row>
    <row r="38" spans="1:3" ht="12.75" customHeight="1" x14ac:dyDescent="0.15">
      <c r="A38" s="27" t="s">
        <v>1228</v>
      </c>
      <c r="B38" s="27" t="s">
        <v>1227</v>
      </c>
      <c r="C38" s="28">
        <v>21657</v>
      </c>
    </row>
    <row r="39" spans="1:3" ht="12.75" customHeight="1" x14ac:dyDescent="0.15">
      <c r="A39" s="27" t="s">
        <v>1115</v>
      </c>
      <c r="B39" s="27" t="s">
        <v>1227</v>
      </c>
      <c r="C39" s="28">
        <v>20929</v>
      </c>
    </row>
    <row r="40" spans="1:3" ht="12.75" customHeight="1" x14ac:dyDescent="0.15">
      <c r="A40" s="27" t="s">
        <v>1226</v>
      </c>
      <c r="B40" s="27" t="s">
        <v>1225</v>
      </c>
      <c r="C40" s="28">
        <v>37136</v>
      </c>
    </row>
    <row r="41" spans="1:3" ht="12.75" customHeight="1" x14ac:dyDescent="0.15">
      <c r="A41" s="27" t="s">
        <v>872</v>
      </c>
      <c r="B41" s="27" t="s">
        <v>1224</v>
      </c>
      <c r="C41" s="28">
        <v>20576</v>
      </c>
    </row>
    <row r="42" spans="1:3" ht="12.75" customHeight="1" x14ac:dyDescent="0.15">
      <c r="A42" s="27" t="s">
        <v>901</v>
      </c>
      <c r="B42" s="27" t="s">
        <v>1223</v>
      </c>
      <c r="C42" s="28">
        <v>38956</v>
      </c>
    </row>
    <row r="43" spans="1:3" ht="12.75" customHeight="1" x14ac:dyDescent="0.15">
      <c r="A43" s="27" t="s">
        <v>1222</v>
      </c>
      <c r="B43" s="27" t="s">
        <v>1221</v>
      </c>
      <c r="C43" s="27" t="s">
        <v>773</v>
      </c>
    </row>
    <row r="44" spans="1:3" ht="12.75" customHeight="1" x14ac:dyDescent="0.15">
      <c r="A44" s="27" t="s">
        <v>1220</v>
      </c>
      <c r="B44" s="27" t="s">
        <v>1219</v>
      </c>
      <c r="C44" s="28">
        <v>39262</v>
      </c>
    </row>
    <row r="45" spans="1:3" ht="12.75" customHeight="1" x14ac:dyDescent="0.15">
      <c r="A45" s="27" t="s">
        <v>790</v>
      </c>
      <c r="B45" s="27" t="s">
        <v>1218</v>
      </c>
      <c r="C45" s="28">
        <v>29236</v>
      </c>
    </row>
    <row r="46" spans="1:3" ht="12.75" customHeight="1" x14ac:dyDescent="0.15">
      <c r="A46" s="27" t="s">
        <v>1217</v>
      </c>
      <c r="B46" s="27" t="s">
        <v>1216</v>
      </c>
      <c r="C46" s="28">
        <v>27146</v>
      </c>
    </row>
    <row r="47" spans="1:3" ht="12.75" customHeight="1" x14ac:dyDescent="0.15">
      <c r="A47" s="27" t="s">
        <v>846</v>
      </c>
      <c r="B47" s="27" t="s">
        <v>1215</v>
      </c>
      <c r="C47" s="28">
        <v>31532</v>
      </c>
    </row>
    <row r="48" spans="1:3" ht="12.75" customHeight="1" x14ac:dyDescent="0.15">
      <c r="A48" s="27" t="s">
        <v>1142</v>
      </c>
      <c r="B48" s="27" t="s">
        <v>1215</v>
      </c>
      <c r="C48" s="27" t="s">
        <v>773</v>
      </c>
    </row>
    <row r="49" spans="1:3" ht="12.75" customHeight="1" x14ac:dyDescent="0.15">
      <c r="A49" s="27" t="s">
        <v>1214</v>
      </c>
      <c r="B49" s="27" t="s">
        <v>1213</v>
      </c>
      <c r="C49" s="28">
        <v>36829</v>
      </c>
    </row>
    <row r="50" spans="1:3" ht="12.75" customHeight="1" x14ac:dyDescent="0.15">
      <c r="A50" s="27" t="s">
        <v>1023</v>
      </c>
      <c r="B50" s="27" t="s">
        <v>1212</v>
      </c>
      <c r="C50" s="28">
        <v>24171</v>
      </c>
    </row>
    <row r="51" spans="1:3" ht="12.75" customHeight="1" x14ac:dyDescent="0.15">
      <c r="A51" s="27" t="s">
        <v>1211</v>
      </c>
      <c r="B51" s="27" t="s">
        <v>1210</v>
      </c>
      <c r="C51" s="28">
        <v>38852</v>
      </c>
    </row>
    <row r="52" spans="1:3" ht="12.75" customHeight="1" x14ac:dyDescent="0.15">
      <c r="A52" s="27" t="s">
        <v>983</v>
      </c>
      <c r="B52" s="27" t="s">
        <v>1209</v>
      </c>
      <c r="C52" s="28">
        <v>26817</v>
      </c>
    </row>
    <row r="53" spans="1:3" ht="12.75" customHeight="1" x14ac:dyDescent="0.15">
      <c r="A53" s="27" t="s">
        <v>1208</v>
      </c>
      <c r="B53" s="27" t="s">
        <v>1207</v>
      </c>
      <c r="C53" s="28">
        <v>19725</v>
      </c>
    </row>
    <row r="54" spans="1:3" ht="12.75" customHeight="1" x14ac:dyDescent="0.15">
      <c r="A54" s="27" t="s">
        <v>1135</v>
      </c>
      <c r="B54" s="27" t="s">
        <v>1206</v>
      </c>
      <c r="C54" s="28">
        <v>38047</v>
      </c>
    </row>
    <row r="55" spans="1:3" ht="12.75" customHeight="1" x14ac:dyDescent="0.15">
      <c r="A55" s="27" t="s">
        <v>1205</v>
      </c>
      <c r="B55" s="27" t="s">
        <v>1204</v>
      </c>
      <c r="C55" s="28">
        <v>36451</v>
      </c>
    </row>
    <row r="56" spans="1:3" ht="12.75" customHeight="1" x14ac:dyDescent="0.15">
      <c r="A56" s="27" t="s">
        <v>1203</v>
      </c>
      <c r="B56" s="27" t="s">
        <v>1202</v>
      </c>
      <c r="C56" s="28">
        <v>37673</v>
      </c>
    </row>
    <row r="57" spans="1:3" ht="12.75" customHeight="1" x14ac:dyDescent="0.15">
      <c r="A57" s="27" t="s">
        <v>1201</v>
      </c>
      <c r="B57" s="27" t="s">
        <v>1200</v>
      </c>
      <c r="C57" s="28">
        <v>37046</v>
      </c>
    </row>
    <row r="58" spans="1:3" ht="12.75" customHeight="1" x14ac:dyDescent="0.15">
      <c r="A58" s="27" t="s">
        <v>859</v>
      </c>
      <c r="B58" s="27" t="s">
        <v>1200</v>
      </c>
      <c r="C58" s="28">
        <v>25874</v>
      </c>
    </row>
    <row r="59" spans="1:3" ht="12.75" customHeight="1" x14ac:dyDescent="0.15">
      <c r="A59" s="27" t="s">
        <v>1043</v>
      </c>
      <c r="B59" s="27" t="s">
        <v>1199</v>
      </c>
      <c r="C59" s="28">
        <v>38239</v>
      </c>
    </row>
    <row r="60" spans="1:3" ht="12.75" customHeight="1" x14ac:dyDescent="0.15">
      <c r="A60" s="27" t="s">
        <v>1182</v>
      </c>
      <c r="B60" s="27" t="s">
        <v>1199</v>
      </c>
      <c r="C60" s="28">
        <v>38852</v>
      </c>
    </row>
    <row r="61" spans="1:3" ht="12.75" customHeight="1" x14ac:dyDescent="0.15">
      <c r="A61" s="27" t="s">
        <v>920</v>
      </c>
      <c r="B61" s="27" t="s">
        <v>1198</v>
      </c>
      <c r="C61" s="28">
        <v>37906</v>
      </c>
    </row>
    <row r="62" spans="1:3" ht="12.75" customHeight="1" x14ac:dyDescent="0.15">
      <c r="A62" s="27" t="s">
        <v>1197</v>
      </c>
      <c r="B62" s="27" t="s">
        <v>1196</v>
      </c>
      <c r="C62" s="28">
        <v>38638</v>
      </c>
    </row>
    <row r="63" spans="1:3" ht="12.75" customHeight="1" x14ac:dyDescent="0.15">
      <c r="A63" s="27" t="s">
        <v>844</v>
      </c>
      <c r="B63" s="27" t="s">
        <v>1195</v>
      </c>
      <c r="C63" s="28">
        <v>37997</v>
      </c>
    </row>
    <row r="64" spans="1:3" ht="12.75" customHeight="1" x14ac:dyDescent="0.15">
      <c r="A64" s="27" t="s">
        <v>1194</v>
      </c>
      <c r="B64" s="27" t="s">
        <v>1193</v>
      </c>
      <c r="C64" s="28">
        <v>28786</v>
      </c>
    </row>
    <row r="65" spans="1:3" ht="12.75" customHeight="1" x14ac:dyDescent="0.15">
      <c r="A65" s="27" t="s">
        <v>781</v>
      </c>
      <c r="B65" s="27" t="s">
        <v>1193</v>
      </c>
      <c r="C65" s="28">
        <v>38870</v>
      </c>
    </row>
    <row r="66" spans="1:3" ht="12.75" customHeight="1" x14ac:dyDescent="0.15">
      <c r="A66" s="27" t="s">
        <v>1192</v>
      </c>
      <c r="B66" s="27" t="s">
        <v>1190</v>
      </c>
      <c r="C66" s="28">
        <v>36080</v>
      </c>
    </row>
    <row r="67" spans="1:3" ht="12.75" customHeight="1" x14ac:dyDescent="0.15">
      <c r="A67" s="27" t="s">
        <v>898</v>
      </c>
      <c r="B67" s="27" t="s">
        <v>1190</v>
      </c>
      <c r="C67" s="28">
        <v>24772</v>
      </c>
    </row>
    <row r="68" spans="1:3" ht="12.75" customHeight="1" x14ac:dyDescent="0.15">
      <c r="A68" s="27" t="s">
        <v>1191</v>
      </c>
      <c r="B68" s="27" t="s">
        <v>1190</v>
      </c>
      <c r="C68" s="28">
        <v>36809</v>
      </c>
    </row>
    <row r="69" spans="1:3" ht="12.75" customHeight="1" x14ac:dyDescent="0.15">
      <c r="A69" s="27" t="s">
        <v>1189</v>
      </c>
      <c r="B69" s="27" t="s">
        <v>1188</v>
      </c>
      <c r="C69" s="28">
        <v>37520</v>
      </c>
    </row>
    <row r="70" spans="1:3" ht="12.75" customHeight="1" x14ac:dyDescent="0.15">
      <c r="A70" s="27" t="s">
        <v>1187</v>
      </c>
      <c r="B70" s="27" t="s">
        <v>1186</v>
      </c>
      <c r="C70" s="28">
        <v>26018</v>
      </c>
    </row>
    <row r="71" spans="1:3" ht="12.75" customHeight="1" x14ac:dyDescent="0.15">
      <c r="A71" s="27" t="s">
        <v>1185</v>
      </c>
      <c r="B71" s="27" t="s">
        <v>1184</v>
      </c>
      <c r="C71" s="28">
        <v>38329</v>
      </c>
    </row>
    <row r="72" spans="1:3" ht="12.75" customHeight="1" x14ac:dyDescent="0.15">
      <c r="A72" s="27" t="s">
        <v>860</v>
      </c>
      <c r="B72" s="27" t="s">
        <v>1183</v>
      </c>
      <c r="C72" s="28">
        <v>28341</v>
      </c>
    </row>
    <row r="73" spans="1:3" ht="12.75" customHeight="1" x14ac:dyDescent="0.15">
      <c r="A73" s="27" t="s">
        <v>1182</v>
      </c>
      <c r="B73" s="27" t="s">
        <v>1181</v>
      </c>
      <c r="C73" s="28">
        <v>37571</v>
      </c>
    </row>
    <row r="74" spans="1:3" ht="12.75" customHeight="1" x14ac:dyDescent="0.15">
      <c r="A74" s="27" t="s">
        <v>1140</v>
      </c>
      <c r="B74" s="27" t="s">
        <v>1179</v>
      </c>
      <c r="C74" s="28">
        <v>37160</v>
      </c>
    </row>
    <row r="75" spans="1:3" ht="12.75" customHeight="1" x14ac:dyDescent="0.15">
      <c r="A75" s="27" t="s">
        <v>1180</v>
      </c>
      <c r="B75" s="27" t="s">
        <v>1179</v>
      </c>
      <c r="C75" s="28">
        <v>38977</v>
      </c>
    </row>
    <row r="76" spans="1:3" ht="12.75" customHeight="1" x14ac:dyDescent="0.15">
      <c r="A76" s="27" t="s">
        <v>844</v>
      </c>
      <c r="B76" s="27" t="s">
        <v>1178</v>
      </c>
      <c r="C76" s="28">
        <v>38392</v>
      </c>
    </row>
    <row r="77" spans="1:3" ht="12.75" customHeight="1" x14ac:dyDescent="0.15">
      <c r="A77" s="27" t="s">
        <v>988</v>
      </c>
      <c r="B77" s="27" t="s">
        <v>1178</v>
      </c>
      <c r="C77" s="28">
        <v>25870</v>
      </c>
    </row>
    <row r="78" spans="1:3" ht="12.75" customHeight="1" x14ac:dyDescent="0.15">
      <c r="A78" s="27" t="s">
        <v>872</v>
      </c>
      <c r="B78" s="27" t="s">
        <v>1177</v>
      </c>
      <c r="C78" s="28">
        <v>22542</v>
      </c>
    </row>
    <row r="79" spans="1:3" ht="12.75" customHeight="1" x14ac:dyDescent="0.15">
      <c r="A79" s="27" t="s">
        <v>781</v>
      </c>
      <c r="B79" s="27" t="s">
        <v>1177</v>
      </c>
      <c r="C79" s="28">
        <v>36957</v>
      </c>
    </row>
    <row r="80" spans="1:3" ht="12.75" customHeight="1" x14ac:dyDescent="0.15">
      <c r="A80" s="27" t="s">
        <v>936</v>
      </c>
      <c r="B80" s="27" t="s">
        <v>1177</v>
      </c>
      <c r="C80" s="28">
        <v>37757</v>
      </c>
    </row>
    <row r="81" spans="1:3" ht="12.75" customHeight="1" x14ac:dyDescent="0.15">
      <c r="A81" s="27" t="s">
        <v>1091</v>
      </c>
      <c r="B81" s="27" t="s">
        <v>1176</v>
      </c>
      <c r="C81" s="28">
        <v>37394</v>
      </c>
    </row>
    <row r="82" spans="1:3" ht="12.75" customHeight="1" x14ac:dyDescent="0.15">
      <c r="A82" s="27" t="s">
        <v>876</v>
      </c>
      <c r="B82" s="27" t="s">
        <v>1176</v>
      </c>
      <c r="C82" s="28">
        <v>26208</v>
      </c>
    </row>
    <row r="83" spans="1:3" ht="12.75" customHeight="1" x14ac:dyDescent="0.15">
      <c r="A83" s="27" t="s">
        <v>1175</v>
      </c>
      <c r="B83" s="27" t="s">
        <v>1174</v>
      </c>
      <c r="C83" s="28">
        <v>39223</v>
      </c>
    </row>
    <row r="84" spans="1:3" ht="12.75" customHeight="1" x14ac:dyDescent="0.15">
      <c r="A84" s="27" t="s">
        <v>1173</v>
      </c>
      <c r="B84" s="27" t="s">
        <v>1170</v>
      </c>
      <c r="C84" s="28">
        <v>23532</v>
      </c>
    </row>
    <row r="85" spans="1:3" ht="12.75" customHeight="1" x14ac:dyDescent="0.15">
      <c r="A85" s="27" t="s">
        <v>1172</v>
      </c>
      <c r="B85" s="27" t="s">
        <v>1170</v>
      </c>
      <c r="C85" s="28">
        <v>35197</v>
      </c>
    </row>
    <row r="86" spans="1:3" ht="12.75" customHeight="1" x14ac:dyDescent="0.15">
      <c r="A86" s="27" t="s">
        <v>1171</v>
      </c>
      <c r="B86" s="27" t="s">
        <v>1170</v>
      </c>
      <c r="C86" s="28">
        <v>27778</v>
      </c>
    </row>
    <row r="87" spans="1:3" ht="12.75" customHeight="1" x14ac:dyDescent="0.15">
      <c r="A87" s="27" t="s">
        <v>1169</v>
      </c>
      <c r="B87" s="27" t="s">
        <v>1168</v>
      </c>
      <c r="C87" s="28">
        <v>36759</v>
      </c>
    </row>
    <row r="88" spans="1:3" ht="12.75" customHeight="1" x14ac:dyDescent="0.15">
      <c r="A88" s="27" t="s">
        <v>933</v>
      </c>
      <c r="B88" s="27" t="s">
        <v>1167</v>
      </c>
      <c r="C88" s="28">
        <v>37973</v>
      </c>
    </row>
    <row r="89" spans="1:3" ht="12.75" customHeight="1" x14ac:dyDescent="0.15">
      <c r="A89" s="27" t="s">
        <v>1095</v>
      </c>
      <c r="B89" s="27" t="s">
        <v>1167</v>
      </c>
      <c r="C89" s="28">
        <v>38893</v>
      </c>
    </row>
    <row r="90" spans="1:3" ht="12.75" customHeight="1" x14ac:dyDescent="0.15">
      <c r="A90" s="27" t="s">
        <v>883</v>
      </c>
      <c r="B90" s="27" t="s">
        <v>1166</v>
      </c>
      <c r="C90" s="28">
        <v>43092</v>
      </c>
    </row>
    <row r="91" spans="1:3" ht="12.75" customHeight="1" x14ac:dyDescent="0.15">
      <c r="A91" s="27" t="s">
        <v>1165</v>
      </c>
      <c r="B91" s="27" t="s">
        <v>1164</v>
      </c>
      <c r="C91" s="28">
        <v>38070</v>
      </c>
    </row>
    <row r="92" spans="1:3" ht="12.75" customHeight="1" x14ac:dyDescent="0.15">
      <c r="A92" s="27" t="s">
        <v>1163</v>
      </c>
      <c r="B92" s="27" t="s">
        <v>1162</v>
      </c>
      <c r="C92" s="28">
        <v>21249</v>
      </c>
    </row>
    <row r="93" spans="1:3" ht="12.75" customHeight="1" x14ac:dyDescent="0.15">
      <c r="A93" s="27" t="s">
        <v>843</v>
      </c>
      <c r="B93" s="27" t="s">
        <v>1161</v>
      </c>
      <c r="C93" s="27" t="s">
        <v>773</v>
      </c>
    </row>
    <row r="94" spans="1:3" ht="12.75" customHeight="1" x14ac:dyDescent="0.15">
      <c r="A94" s="27" t="s">
        <v>1160</v>
      </c>
      <c r="B94" s="27" t="s">
        <v>1158</v>
      </c>
      <c r="C94" s="28">
        <v>38715</v>
      </c>
    </row>
    <row r="95" spans="1:3" ht="12.75" customHeight="1" x14ac:dyDescent="0.15">
      <c r="A95" s="27" t="s">
        <v>1159</v>
      </c>
      <c r="B95" s="27" t="s">
        <v>1158</v>
      </c>
      <c r="C95" s="28">
        <v>39175</v>
      </c>
    </row>
    <row r="96" spans="1:3" ht="12.75" customHeight="1" x14ac:dyDescent="0.15">
      <c r="A96" s="27" t="s">
        <v>1157</v>
      </c>
      <c r="B96" s="27" t="s">
        <v>1156</v>
      </c>
      <c r="C96" s="28">
        <v>20307</v>
      </c>
    </row>
    <row r="97" spans="1:3" ht="12.75" customHeight="1" x14ac:dyDescent="0.15">
      <c r="A97" s="27" t="s">
        <v>1101</v>
      </c>
      <c r="B97" s="27" t="s">
        <v>1156</v>
      </c>
      <c r="C97" s="28">
        <v>19494</v>
      </c>
    </row>
    <row r="98" spans="1:3" ht="12.75" customHeight="1" x14ac:dyDescent="0.15">
      <c r="A98" s="27" t="s">
        <v>1155</v>
      </c>
      <c r="B98" s="27" t="s">
        <v>1154</v>
      </c>
      <c r="C98" s="27" t="s">
        <v>773</v>
      </c>
    </row>
    <row r="99" spans="1:3" ht="12.75" customHeight="1" x14ac:dyDescent="0.15">
      <c r="A99" s="27" t="s">
        <v>1153</v>
      </c>
      <c r="B99" s="27" t="s">
        <v>1152</v>
      </c>
      <c r="C99" s="28">
        <v>38483</v>
      </c>
    </row>
    <row r="100" spans="1:3" ht="12.75" customHeight="1" x14ac:dyDescent="0.15">
      <c r="A100" s="27" t="s">
        <v>990</v>
      </c>
      <c r="B100" s="27" t="s">
        <v>1151</v>
      </c>
      <c r="C100" s="28">
        <v>38263</v>
      </c>
    </row>
    <row r="101" spans="1:3" ht="12.75" customHeight="1" x14ac:dyDescent="0.15">
      <c r="A101" s="27" t="s">
        <v>988</v>
      </c>
      <c r="B101" s="27" t="s">
        <v>1150</v>
      </c>
      <c r="C101" s="28">
        <v>26071</v>
      </c>
    </row>
    <row r="102" spans="1:3" ht="12.75" customHeight="1" x14ac:dyDescent="0.15">
      <c r="A102" s="27" t="s">
        <v>1149</v>
      </c>
      <c r="B102" s="27" t="s">
        <v>1148</v>
      </c>
      <c r="C102" s="28">
        <v>38269</v>
      </c>
    </row>
    <row r="103" spans="1:3" ht="12.75" customHeight="1" x14ac:dyDescent="0.15">
      <c r="A103" s="27" t="s">
        <v>901</v>
      </c>
      <c r="B103" s="27" t="s">
        <v>1147</v>
      </c>
      <c r="C103" s="28">
        <v>37183</v>
      </c>
    </row>
    <row r="104" spans="1:3" ht="12.75" customHeight="1" x14ac:dyDescent="0.15">
      <c r="A104" s="27" t="s">
        <v>1123</v>
      </c>
      <c r="B104" s="27" t="s">
        <v>1145</v>
      </c>
      <c r="C104" s="28">
        <v>28859</v>
      </c>
    </row>
    <row r="105" spans="1:3" ht="12.75" customHeight="1" x14ac:dyDescent="0.15">
      <c r="A105" s="27" t="s">
        <v>1146</v>
      </c>
      <c r="B105" s="27" t="s">
        <v>1145</v>
      </c>
      <c r="C105" s="28">
        <v>29568</v>
      </c>
    </row>
    <row r="106" spans="1:3" ht="12.75" customHeight="1" x14ac:dyDescent="0.15">
      <c r="A106" s="27" t="s">
        <v>1052</v>
      </c>
      <c r="B106" s="27" t="s">
        <v>1144</v>
      </c>
      <c r="C106" s="28">
        <v>25975</v>
      </c>
    </row>
    <row r="107" spans="1:3" ht="12.75" customHeight="1" x14ac:dyDescent="0.15">
      <c r="A107" s="27" t="s">
        <v>988</v>
      </c>
      <c r="B107" s="27" t="s">
        <v>1143</v>
      </c>
      <c r="C107" s="27" t="s">
        <v>773</v>
      </c>
    </row>
    <row r="108" spans="1:3" ht="12.75" customHeight="1" x14ac:dyDescent="0.15">
      <c r="A108" s="27" t="s">
        <v>1142</v>
      </c>
      <c r="B108" s="27" t="s">
        <v>1141</v>
      </c>
      <c r="C108" s="28">
        <v>36821</v>
      </c>
    </row>
    <row r="109" spans="1:3" ht="12.75" customHeight="1" x14ac:dyDescent="0.15">
      <c r="A109" s="27" t="s">
        <v>1140</v>
      </c>
      <c r="B109" s="27" t="s">
        <v>1139</v>
      </c>
      <c r="C109" s="28">
        <v>37232</v>
      </c>
    </row>
    <row r="110" spans="1:3" ht="12.75" customHeight="1" x14ac:dyDescent="0.15">
      <c r="A110" s="27" t="s">
        <v>1050</v>
      </c>
      <c r="B110" s="27" t="s">
        <v>1137</v>
      </c>
      <c r="C110" s="28">
        <v>20079</v>
      </c>
    </row>
    <row r="111" spans="1:3" ht="12.75" customHeight="1" x14ac:dyDescent="0.15">
      <c r="A111" s="27" t="s">
        <v>1138</v>
      </c>
      <c r="B111" s="27" t="s">
        <v>1137</v>
      </c>
      <c r="C111" s="28">
        <v>29471</v>
      </c>
    </row>
    <row r="112" spans="1:3" ht="12.75" customHeight="1" x14ac:dyDescent="0.15">
      <c r="A112" s="27" t="s">
        <v>1135</v>
      </c>
      <c r="B112" s="27" t="s">
        <v>1137</v>
      </c>
      <c r="C112" s="28">
        <v>38010</v>
      </c>
    </row>
    <row r="113" spans="1:3" ht="12.75" customHeight="1" x14ac:dyDescent="0.15">
      <c r="A113" s="27" t="s">
        <v>1136</v>
      </c>
      <c r="B113" s="27" t="s">
        <v>1134</v>
      </c>
      <c r="C113" s="28">
        <v>38132</v>
      </c>
    </row>
    <row r="114" spans="1:3" ht="12.75" customHeight="1" x14ac:dyDescent="0.15">
      <c r="A114" s="27" t="s">
        <v>1135</v>
      </c>
      <c r="B114" s="27" t="s">
        <v>1134</v>
      </c>
      <c r="C114" s="28">
        <v>38723</v>
      </c>
    </row>
    <row r="115" spans="1:3" ht="12.75" customHeight="1" x14ac:dyDescent="0.15">
      <c r="A115" s="27" t="s">
        <v>1133</v>
      </c>
      <c r="B115" s="27" t="s">
        <v>1132</v>
      </c>
      <c r="C115" s="27" t="s">
        <v>773</v>
      </c>
    </row>
    <row r="116" spans="1:3" ht="12.75" customHeight="1" x14ac:dyDescent="0.15">
      <c r="A116" s="27" t="s">
        <v>1131</v>
      </c>
      <c r="B116" s="27" t="s">
        <v>1130</v>
      </c>
      <c r="C116" s="28">
        <v>38503</v>
      </c>
    </row>
    <row r="117" spans="1:3" ht="12.75" customHeight="1" x14ac:dyDescent="0.15">
      <c r="A117" s="27" t="s">
        <v>1129</v>
      </c>
      <c r="B117" s="27" t="s">
        <v>1128</v>
      </c>
      <c r="C117" s="28">
        <v>21452</v>
      </c>
    </row>
    <row r="118" spans="1:3" ht="12.75" customHeight="1" x14ac:dyDescent="0.15">
      <c r="A118" s="27" t="s">
        <v>1127</v>
      </c>
      <c r="B118" s="27" t="s">
        <v>1126</v>
      </c>
      <c r="C118" s="28">
        <v>39767</v>
      </c>
    </row>
    <row r="119" spans="1:3" ht="12.75" customHeight="1" x14ac:dyDescent="0.15">
      <c r="A119" s="27" t="s">
        <v>1125</v>
      </c>
      <c r="B119" s="27" t="s">
        <v>1124</v>
      </c>
      <c r="C119" s="28">
        <v>38323</v>
      </c>
    </row>
    <row r="120" spans="1:3" ht="12.75" customHeight="1" x14ac:dyDescent="0.15">
      <c r="A120" s="27" t="s">
        <v>1123</v>
      </c>
      <c r="B120" s="27" t="s">
        <v>1122</v>
      </c>
      <c r="C120" s="28">
        <v>20848</v>
      </c>
    </row>
    <row r="121" spans="1:3" ht="12.75" customHeight="1" x14ac:dyDescent="0.15">
      <c r="A121" s="27" t="s">
        <v>775</v>
      </c>
      <c r="B121" s="27" t="s">
        <v>1121</v>
      </c>
      <c r="C121" s="28">
        <v>19797</v>
      </c>
    </row>
    <row r="122" spans="1:3" ht="12.75" customHeight="1" x14ac:dyDescent="0.15">
      <c r="A122" s="27" t="s">
        <v>1120</v>
      </c>
      <c r="B122" s="27" t="s">
        <v>1118</v>
      </c>
      <c r="C122" s="28">
        <v>37456</v>
      </c>
    </row>
    <row r="123" spans="1:3" ht="12.75" customHeight="1" x14ac:dyDescent="0.15">
      <c r="A123" s="27" t="s">
        <v>1119</v>
      </c>
      <c r="B123" s="27" t="s">
        <v>1118</v>
      </c>
      <c r="C123" s="28">
        <v>38505</v>
      </c>
    </row>
    <row r="124" spans="1:3" ht="12.75" customHeight="1" x14ac:dyDescent="0.15">
      <c r="A124" s="27" t="s">
        <v>1117</v>
      </c>
      <c r="B124" s="27" t="s">
        <v>1116</v>
      </c>
      <c r="C124" s="28">
        <v>29086</v>
      </c>
    </row>
    <row r="125" spans="1:3" ht="12.75" customHeight="1" x14ac:dyDescent="0.15">
      <c r="A125" s="27" t="s">
        <v>1115</v>
      </c>
      <c r="B125" s="27" t="s">
        <v>1114</v>
      </c>
      <c r="C125" s="28">
        <v>28530</v>
      </c>
    </row>
    <row r="126" spans="1:3" ht="12.75" customHeight="1" x14ac:dyDescent="0.15">
      <c r="A126" s="27" t="s">
        <v>1113</v>
      </c>
      <c r="B126" s="27" t="s">
        <v>1112</v>
      </c>
      <c r="C126" s="28">
        <v>38293</v>
      </c>
    </row>
    <row r="127" spans="1:3" ht="12.75" customHeight="1" x14ac:dyDescent="0.15">
      <c r="A127" s="27" t="s">
        <v>1107</v>
      </c>
      <c r="B127" s="27" t="s">
        <v>1111</v>
      </c>
      <c r="C127" s="28">
        <v>38545</v>
      </c>
    </row>
    <row r="128" spans="1:3" ht="12.75" customHeight="1" x14ac:dyDescent="0.15">
      <c r="A128" s="27" t="s">
        <v>872</v>
      </c>
      <c r="B128" s="27" t="s">
        <v>1110</v>
      </c>
      <c r="C128" s="28">
        <v>21572</v>
      </c>
    </row>
    <row r="129" spans="1:3" ht="12.75" customHeight="1" x14ac:dyDescent="0.15">
      <c r="A129" s="27" t="s">
        <v>1109</v>
      </c>
      <c r="B129" s="27" t="s">
        <v>1108</v>
      </c>
      <c r="C129" s="28">
        <v>38755</v>
      </c>
    </row>
    <row r="130" spans="1:3" ht="12.75" customHeight="1" x14ac:dyDescent="0.15">
      <c r="A130" s="27" t="s">
        <v>1107</v>
      </c>
      <c r="B130" s="27" t="s">
        <v>1106</v>
      </c>
      <c r="C130" s="28">
        <v>37735</v>
      </c>
    </row>
    <row r="131" spans="1:3" ht="12.75" customHeight="1" x14ac:dyDescent="0.15">
      <c r="A131" s="27" t="s">
        <v>1105</v>
      </c>
      <c r="B131" s="27" t="s">
        <v>1104</v>
      </c>
      <c r="C131" s="27" t="s">
        <v>773</v>
      </c>
    </row>
    <row r="132" spans="1:3" ht="12.75" customHeight="1" x14ac:dyDescent="0.15">
      <c r="A132" s="27" t="s">
        <v>802</v>
      </c>
      <c r="B132" s="27" t="s">
        <v>1102</v>
      </c>
      <c r="C132" s="28">
        <v>37069</v>
      </c>
    </row>
    <row r="133" spans="1:3" ht="12.75" customHeight="1" x14ac:dyDescent="0.15">
      <c r="A133" s="27" t="s">
        <v>1103</v>
      </c>
      <c r="B133" s="27" t="s">
        <v>1102</v>
      </c>
      <c r="C133" s="28">
        <v>37741</v>
      </c>
    </row>
    <row r="134" spans="1:3" ht="12.75" customHeight="1" x14ac:dyDescent="0.15">
      <c r="A134" s="27" t="s">
        <v>815</v>
      </c>
      <c r="B134" s="27" t="s">
        <v>1102</v>
      </c>
      <c r="C134" s="28">
        <v>38837</v>
      </c>
    </row>
    <row r="135" spans="1:3" ht="12.75" customHeight="1" x14ac:dyDescent="0.15">
      <c r="A135" s="27" t="s">
        <v>1101</v>
      </c>
      <c r="B135" s="27" t="s">
        <v>1099</v>
      </c>
      <c r="C135" s="28">
        <v>20470</v>
      </c>
    </row>
    <row r="136" spans="1:3" ht="12.75" customHeight="1" x14ac:dyDescent="0.15">
      <c r="A136" s="27" t="s">
        <v>843</v>
      </c>
      <c r="B136" s="27" t="s">
        <v>1099</v>
      </c>
      <c r="C136" s="28">
        <v>18351</v>
      </c>
    </row>
    <row r="137" spans="1:3" ht="12.75" customHeight="1" x14ac:dyDescent="0.15">
      <c r="A137" s="27" t="s">
        <v>1100</v>
      </c>
      <c r="B137" s="27" t="s">
        <v>1099</v>
      </c>
      <c r="C137" s="28">
        <v>27261</v>
      </c>
    </row>
    <row r="138" spans="1:3" ht="12.75" customHeight="1" x14ac:dyDescent="0.15">
      <c r="A138" s="27" t="s">
        <v>1098</v>
      </c>
      <c r="B138" s="27" t="s">
        <v>1097</v>
      </c>
      <c r="C138" s="28">
        <v>27515</v>
      </c>
    </row>
    <row r="139" spans="1:3" ht="12.75" customHeight="1" x14ac:dyDescent="0.15">
      <c r="A139" s="27" t="s">
        <v>1096</v>
      </c>
      <c r="B139" s="27" t="s">
        <v>1093</v>
      </c>
      <c r="C139" s="28">
        <v>24561</v>
      </c>
    </row>
    <row r="140" spans="1:3" ht="12.75" customHeight="1" x14ac:dyDescent="0.15">
      <c r="A140" s="27" t="s">
        <v>1095</v>
      </c>
      <c r="B140" s="27" t="s">
        <v>1093</v>
      </c>
      <c r="C140" s="28">
        <v>37203</v>
      </c>
    </row>
    <row r="141" spans="1:3" ht="12.75" customHeight="1" x14ac:dyDescent="0.15">
      <c r="A141" s="27" t="s">
        <v>1094</v>
      </c>
      <c r="B141" s="27" t="s">
        <v>1093</v>
      </c>
      <c r="C141" s="28">
        <v>38807</v>
      </c>
    </row>
    <row r="142" spans="1:3" ht="12.75" customHeight="1" x14ac:dyDescent="0.15">
      <c r="A142" s="27" t="s">
        <v>887</v>
      </c>
      <c r="B142" s="27" t="s">
        <v>1092</v>
      </c>
      <c r="C142" s="28">
        <v>27017</v>
      </c>
    </row>
    <row r="143" spans="1:3" ht="12.75" customHeight="1" x14ac:dyDescent="0.15">
      <c r="A143" s="27" t="s">
        <v>1091</v>
      </c>
      <c r="B143" s="27" t="s">
        <v>1090</v>
      </c>
      <c r="C143" s="28">
        <v>37125</v>
      </c>
    </row>
    <row r="144" spans="1:3" ht="12.75" customHeight="1" x14ac:dyDescent="0.15">
      <c r="A144" s="27" t="s">
        <v>859</v>
      </c>
      <c r="B144" s="27" t="s">
        <v>1089</v>
      </c>
      <c r="C144" s="28">
        <v>24408</v>
      </c>
    </row>
    <row r="145" spans="1:3" ht="12.75" customHeight="1" x14ac:dyDescent="0.15">
      <c r="A145" s="27" t="s">
        <v>1088</v>
      </c>
      <c r="B145" s="27" t="s">
        <v>1087</v>
      </c>
      <c r="C145" s="28">
        <v>23282</v>
      </c>
    </row>
    <row r="146" spans="1:3" ht="12.75" customHeight="1" x14ac:dyDescent="0.15">
      <c r="A146" s="27" t="s">
        <v>1086</v>
      </c>
      <c r="B146" s="27" t="s">
        <v>1085</v>
      </c>
      <c r="C146" s="28">
        <v>38254</v>
      </c>
    </row>
    <row r="147" spans="1:3" ht="12.75" customHeight="1" x14ac:dyDescent="0.15">
      <c r="A147" s="27" t="s">
        <v>1084</v>
      </c>
      <c r="B147" s="27" t="s">
        <v>1083</v>
      </c>
      <c r="C147" s="28">
        <v>38024</v>
      </c>
    </row>
    <row r="148" spans="1:3" ht="12.75" customHeight="1" x14ac:dyDescent="0.15">
      <c r="A148" s="27" t="s">
        <v>1057</v>
      </c>
      <c r="B148" s="27" t="s">
        <v>1082</v>
      </c>
      <c r="C148" s="28">
        <v>37897</v>
      </c>
    </row>
    <row r="149" spans="1:3" ht="12.75" customHeight="1" x14ac:dyDescent="0.15">
      <c r="A149" s="27" t="s">
        <v>893</v>
      </c>
      <c r="B149" s="27" t="s">
        <v>1081</v>
      </c>
      <c r="C149" s="28">
        <v>37571</v>
      </c>
    </row>
    <row r="150" spans="1:3" ht="12.75" customHeight="1" x14ac:dyDescent="0.15">
      <c r="A150" s="27" t="s">
        <v>1080</v>
      </c>
      <c r="B150" s="27" t="s">
        <v>1079</v>
      </c>
      <c r="C150" s="28">
        <v>37357</v>
      </c>
    </row>
    <row r="151" spans="1:3" ht="12.75" customHeight="1" x14ac:dyDescent="0.15">
      <c r="A151" s="27" t="s">
        <v>1078</v>
      </c>
      <c r="B151" s="27" t="s">
        <v>1077</v>
      </c>
      <c r="C151" s="28">
        <v>26255</v>
      </c>
    </row>
    <row r="152" spans="1:3" ht="12.75" customHeight="1" x14ac:dyDescent="0.15">
      <c r="A152" s="27" t="s">
        <v>1076</v>
      </c>
      <c r="B152" s="27" t="s">
        <v>1075</v>
      </c>
      <c r="C152" s="28">
        <v>38054</v>
      </c>
    </row>
    <row r="153" spans="1:3" ht="12.75" customHeight="1" x14ac:dyDescent="0.15">
      <c r="A153" s="27" t="s">
        <v>843</v>
      </c>
      <c r="B153" s="27" t="s">
        <v>1074</v>
      </c>
      <c r="C153" s="28">
        <v>23260</v>
      </c>
    </row>
    <row r="154" spans="1:3" ht="12.75" customHeight="1" x14ac:dyDescent="0.15">
      <c r="A154" s="27" t="s">
        <v>901</v>
      </c>
      <c r="B154" s="27" t="s">
        <v>1073</v>
      </c>
      <c r="C154" s="28">
        <v>30569</v>
      </c>
    </row>
    <row r="155" spans="1:3" ht="12.75" customHeight="1" x14ac:dyDescent="0.15">
      <c r="A155" s="27" t="s">
        <v>1072</v>
      </c>
      <c r="B155" s="27" t="s">
        <v>1070</v>
      </c>
      <c r="C155" s="28">
        <v>18747</v>
      </c>
    </row>
    <row r="156" spans="1:3" ht="12.75" customHeight="1" x14ac:dyDescent="0.15">
      <c r="A156" s="27" t="s">
        <v>815</v>
      </c>
      <c r="B156" s="27" t="s">
        <v>1070</v>
      </c>
      <c r="C156" s="28">
        <v>33103</v>
      </c>
    </row>
    <row r="157" spans="1:3" ht="12.75" customHeight="1" x14ac:dyDescent="0.15">
      <c r="A157" s="27" t="s">
        <v>1071</v>
      </c>
      <c r="B157" s="27" t="s">
        <v>1070</v>
      </c>
      <c r="C157" s="28">
        <v>38758</v>
      </c>
    </row>
    <row r="158" spans="1:3" ht="12.75" customHeight="1" x14ac:dyDescent="0.15">
      <c r="A158" s="27" t="s">
        <v>1069</v>
      </c>
      <c r="B158" s="27" t="s">
        <v>1068</v>
      </c>
      <c r="C158" s="28">
        <v>39525</v>
      </c>
    </row>
    <row r="159" spans="1:3" ht="12.75" customHeight="1" x14ac:dyDescent="0.15">
      <c r="A159" s="27" t="s">
        <v>1067</v>
      </c>
      <c r="B159" s="27" t="s">
        <v>1066</v>
      </c>
      <c r="C159" s="28">
        <v>36847</v>
      </c>
    </row>
    <row r="160" spans="1:3" ht="12.75" customHeight="1" x14ac:dyDescent="0.15">
      <c r="A160" s="27" t="s">
        <v>983</v>
      </c>
      <c r="B160" s="27" t="s">
        <v>1065</v>
      </c>
      <c r="C160" s="28">
        <v>36052</v>
      </c>
    </row>
    <row r="161" spans="1:3" ht="12.75" customHeight="1" x14ac:dyDescent="0.15">
      <c r="A161" s="27" t="s">
        <v>1064</v>
      </c>
      <c r="B161" s="27" t="s">
        <v>1063</v>
      </c>
      <c r="C161" s="28">
        <v>37186</v>
      </c>
    </row>
    <row r="162" spans="1:3" ht="12.75" customHeight="1" x14ac:dyDescent="0.15">
      <c r="A162" s="27" t="s">
        <v>1043</v>
      </c>
      <c r="B162" s="27" t="s">
        <v>1062</v>
      </c>
      <c r="C162" s="28">
        <v>38629</v>
      </c>
    </row>
    <row r="163" spans="1:3" ht="12.75" customHeight="1" x14ac:dyDescent="0.15">
      <c r="A163" s="27" t="s">
        <v>1061</v>
      </c>
      <c r="B163" s="27" t="s">
        <v>1060</v>
      </c>
      <c r="C163" s="28">
        <v>37866</v>
      </c>
    </row>
    <row r="164" spans="1:3" ht="12.75" customHeight="1" x14ac:dyDescent="0.15">
      <c r="A164" s="27" t="s">
        <v>804</v>
      </c>
      <c r="B164" s="27" t="s">
        <v>1059</v>
      </c>
      <c r="C164" s="28">
        <v>38907</v>
      </c>
    </row>
    <row r="165" spans="1:3" ht="12.75" customHeight="1" x14ac:dyDescent="0.15">
      <c r="A165" s="27" t="s">
        <v>872</v>
      </c>
      <c r="B165" s="27" t="s">
        <v>1058</v>
      </c>
      <c r="C165" s="28">
        <v>15876</v>
      </c>
    </row>
    <row r="166" spans="1:3" ht="12.75" customHeight="1" x14ac:dyDescent="0.15">
      <c r="A166" s="27" t="s">
        <v>1057</v>
      </c>
      <c r="B166" s="27" t="s">
        <v>1056</v>
      </c>
      <c r="C166" s="28">
        <v>25122</v>
      </c>
    </row>
    <row r="167" spans="1:3" ht="12.75" customHeight="1" x14ac:dyDescent="0.15">
      <c r="A167" s="27" t="s">
        <v>839</v>
      </c>
      <c r="B167" s="27" t="s">
        <v>1054</v>
      </c>
      <c r="C167" s="28">
        <v>25945</v>
      </c>
    </row>
    <row r="168" spans="1:3" ht="12.75" customHeight="1" x14ac:dyDescent="0.15">
      <c r="A168" s="27" t="s">
        <v>1052</v>
      </c>
      <c r="B168" s="27" t="s">
        <v>1054</v>
      </c>
      <c r="C168" s="27" t="s">
        <v>773</v>
      </c>
    </row>
    <row r="169" spans="1:3" ht="12.75" customHeight="1" x14ac:dyDescent="0.15">
      <c r="A169" s="27" t="s">
        <v>1055</v>
      </c>
      <c r="B169" s="27" t="s">
        <v>1054</v>
      </c>
      <c r="C169" s="28">
        <v>38238</v>
      </c>
    </row>
    <row r="170" spans="1:3" ht="12.75" customHeight="1" x14ac:dyDescent="0.15">
      <c r="A170" s="27" t="s">
        <v>948</v>
      </c>
      <c r="B170" s="27" t="s">
        <v>1054</v>
      </c>
      <c r="C170" s="28">
        <v>39006</v>
      </c>
    </row>
    <row r="171" spans="1:3" ht="12.75" customHeight="1" x14ac:dyDescent="0.15">
      <c r="A171" s="27" t="s">
        <v>1053</v>
      </c>
      <c r="B171" s="27" t="s">
        <v>1051</v>
      </c>
      <c r="C171" s="28">
        <v>19546</v>
      </c>
    </row>
    <row r="172" spans="1:3" ht="12.75" customHeight="1" x14ac:dyDescent="0.15">
      <c r="A172" s="27" t="s">
        <v>1052</v>
      </c>
      <c r="B172" s="27" t="s">
        <v>1051</v>
      </c>
      <c r="C172" s="28">
        <v>26627</v>
      </c>
    </row>
    <row r="173" spans="1:3" ht="12.75" customHeight="1" x14ac:dyDescent="0.15">
      <c r="A173" s="27" t="s">
        <v>1050</v>
      </c>
      <c r="B173" s="27" t="s">
        <v>1048</v>
      </c>
      <c r="C173" s="28">
        <v>36639</v>
      </c>
    </row>
    <row r="174" spans="1:3" ht="12.75" customHeight="1" x14ac:dyDescent="0.15">
      <c r="A174" s="27" t="s">
        <v>1049</v>
      </c>
      <c r="B174" s="27" t="s">
        <v>1048</v>
      </c>
      <c r="C174" s="28">
        <v>37205</v>
      </c>
    </row>
    <row r="175" spans="1:3" ht="12.75" customHeight="1" x14ac:dyDescent="0.15">
      <c r="A175" s="27" t="s">
        <v>1047</v>
      </c>
      <c r="B175" s="27" t="s">
        <v>1046</v>
      </c>
      <c r="C175" s="28">
        <v>19443</v>
      </c>
    </row>
    <row r="176" spans="1:3" ht="12.75" customHeight="1" x14ac:dyDescent="0.15">
      <c r="A176" s="27" t="s">
        <v>876</v>
      </c>
      <c r="B176" s="27" t="s">
        <v>1046</v>
      </c>
      <c r="C176" s="28">
        <v>31110</v>
      </c>
    </row>
    <row r="177" spans="1:3" ht="12.75" customHeight="1" x14ac:dyDescent="0.15">
      <c r="A177" s="27" t="s">
        <v>1045</v>
      </c>
      <c r="B177" s="27" t="s">
        <v>1044</v>
      </c>
      <c r="C177" s="28">
        <v>22741</v>
      </c>
    </row>
    <row r="178" spans="1:3" ht="12.75" customHeight="1" x14ac:dyDescent="0.15">
      <c r="A178" s="27" t="s">
        <v>1043</v>
      </c>
      <c r="B178" s="27" t="s">
        <v>1042</v>
      </c>
      <c r="C178" s="28">
        <v>37507</v>
      </c>
    </row>
    <row r="179" spans="1:3" ht="12.75" customHeight="1" x14ac:dyDescent="0.15">
      <c r="A179" s="27" t="s">
        <v>1041</v>
      </c>
      <c r="B179" s="27" t="s">
        <v>1040</v>
      </c>
      <c r="C179" s="28">
        <v>36193</v>
      </c>
    </row>
    <row r="180" spans="1:3" ht="12.75" customHeight="1" x14ac:dyDescent="0.15">
      <c r="A180" s="27" t="s">
        <v>1039</v>
      </c>
      <c r="B180" s="27" t="s">
        <v>1038</v>
      </c>
      <c r="C180" s="28">
        <v>37623</v>
      </c>
    </row>
    <row r="181" spans="1:3" ht="12.75" customHeight="1" x14ac:dyDescent="0.15">
      <c r="A181" s="27" t="s">
        <v>983</v>
      </c>
      <c r="B181" s="27" t="s">
        <v>1037</v>
      </c>
      <c r="C181" s="28">
        <v>24015</v>
      </c>
    </row>
    <row r="182" spans="1:3" ht="12.75" customHeight="1" x14ac:dyDescent="0.15">
      <c r="A182" s="27" t="s">
        <v>1000</v>
      </c>
      <c r="B182" s="27" t="s">
        <v>1036</v>
      </c>
      <c r="C182" s="28">
        <v>38883</v>
      </c>
    </row>
    <row r="183" spans="1:3" ht="12.75" customHeight="1" x14ac:dyDescent="0.15">
      <c r="A183" s="27" t="s">
        <v>1035</v>
      </c>
      <c r="B183" s="27" t="s">
        <v>1034</v>
      </c>
      <c r="C183" s="28">
        <v>38911</v>
      </c>
    </row>
    <row r="184" spans="1:3" ht="12.75" customHeight="1" x14ac:dyDescent="0.15">
      <c r="A184" s="27" t="s">
        <v>1033</v>
      </c>
      <c r="B184" s="27" t="s">
        <v>1032</v>
      </c>
      <c r="C184" s="28">
        <v>21417</v>
      </c>
    </row>
    <row r="185" spans="1:3" ht="12.75" customHeight="1" x14ac:dyDescent="0.15">
      <c r="A185" s="27" t="s">
        <v>962</v>
      </c>
      <c r="B185" s="27" t="s">
        <v>1028</v>
      </c>
      <c r="C185" s="28">
        <v>25261</v>
      </c>
    </row>
    <row r="186" spans="1:3" ht="12.75" customHeight="1" x14ac:dyDescent="0.15">
      <c r="A186" s="27" t="s">
        <v>992</v>
      </c>
      <c r="B186" s="27" t="s">
        <v>1028</v>
      </c>
      <c r="C186" s="28">
        <v>37000</v>
      </c>
    </row>
    <row r="187" spans="1:3" ht="12.75" customHeight="1" x14ac:dyDescent="0.15">
      <c r="A187" s="27" t="s">
        <v>1031</v>
      </c>
      <c r="B187" s="27" t="s">
        <v>1028</v>
      </c>
      <c r="C187" s="28">
        <v>37647</v>
      </c>
    </row>
    <row r="188" spans="1:3" ht="12.75" customHeight="1" x14ac:dyDescent="0.15">
      <c r="A188" s="27" t="s">
        <v>1030</v>
      </c>
      <c r="B188" s="27" t="s">
        <v>1028</v>
      </c>
      <c r="C188" s="28">
        <v>38762</v>
      </c>
    </row>
    <row r="189" spans="1:3" ht="12.75" customHeight="1" x14ac:dyDescent="0.15">
      <c r="A189" s="27" t="s">
        <v>1029</v>
      </c>
      <c r="B189" s="27" t="s">
        <v>1028</v>
      </c>
      <c r="C189" s="27" t="s">
        <v>773</v>
      </c>
    </row>
    <row r="190" spans="1:3" ht="12.75" customHeight="1" x14ac:dyDescent="0.15">
      <c r="A190" s="27" t="s">
        <v>1027</v>
      </c>
      <c r="B190" s="27" t="s">
        <v>1026</v>
      </c>
      <c r="C190" s="28">
        <v>32111</v>
      </c>
    </row>
    <row r="191" spans="1:3" ht="12.75" customHeight="1" x14ac:dyDescent="0.15">
      <c r="A191" s="27" t="s">
        <v>1025</v>
      </c>
      <c r="B191" s="27" t="s">
        <v>1024</v>
      </c>
      <c r="C191" s="28">
        <v>36412</v>
      </c>
    </row>
    <row r="192" spans="1:3" ht="12.75" customHeight="1" x14ac:dyDescent="0.15">
      <c r="A192" s="27" t="s">
        <v>1023</v>
      </c>
      <c r="B192" s="27" t="s">
        <v>1022</v>
      </c>
      <c r="C192" s="28">
        <v>38356</v>
      </c>
    </row>
    <row r="193" spans="1:3" ht="12.75" customHeight="1" x14ac:dyDescent="0.15">
      <c r="A193" s="27" t="s">
        <v>962</v>
      </c>
      <c r="B193" s="27" t="s">
        <v>1021</v>
      </c>
      <c r="C193" s="28">
        <v>26977</v>
      </c>
    </row>
    <row r="194" spans="1:3" ht="12.75" customHeight="1" x14ac:dyDescent="0.15">
      <c r="A194" s="27" t="s">
        <v>1000</v>
      </c>
      <c r="B194" s="27" t="s">
        <v>1019</v>
      </c>
      <c r="C194" s="28">
        <v>37710</v>
      </c>
    </row>
    <row r="195" spans="1:3" ht="12.75" customHeight="1" x14ac:dyDescent="0.15">
      <c r="A195" s="27" t="s">
        <v>1020</v>
      </c>
      <c r="B195" s="27" t="s">
        <v>1019</v>
      </c>
      <c r="C195" s="28">
        <v>36779</v>
      </c>
    </row>
    <row r="196" spans="1:3" ht="12.75" customHeight="1" x14ac:dyDescent="0.15">
      <c r="A196" s="27" t="s">
        <v>1018</v>
      </c>
      <c r="B196" s="27" t="s">
        <v>1017</v>
      </c>
      <c r="C196" s="28">
        <v>38183</v>
      </c>
    </row>
    <row r="197" spans="1:3" ht="12.75" customHeight="1" x14ac:dyDescent="0.15">
      <c r="A197" s="27" t="s">
        <v>804</v>
      </c>
      <c r="B197" s="27" t="s">
        <v>1016</v>
      </c>
      <c r="C197" s="28">
        <v>38210</v>
      </c>
    </row>
    <row r="198" spans="1:3" ht="12.75" customHeight="1" x14ac:dyDescent="0.15">
      <c r="A198" s="27" t="s">
        <v>1015</v>
      </c>
      <c r="B198" s="27" t="s">
        <v>1014</v>
      </c>
      <c r="C198" s="28">
        <v>25059</v>
      </c>
    </row>
    <row r="199" spans="1:3" ht="12.75" customHeight="1" x14ac:dyDescent="0.15">
      <c r="A199" s="27" t="s">
        <v>907</v>
      </c>
      <c r="B199" s="27" t="s">
        <v>1013</v>
      </c>
      <c r="C199" s="28">
        <v>28737</v>
      </c>
    </row>
    <row r="200" spans="1:3" ht="12.75" customHeight="1" x14ac:dyDescent="0.15">
      <c r="A200" s="27" t="s">
        <v>893</v>
      </c>
      <c r="B200" s="27" t="s">
        <v>1012</v>
      </c>
      <c r="C200" s="28">
        <v>30377</v>
      </c>
    </row>
    <row r="201" spans="1:3" ht="12.75" customHeight="1" x14ac:dyDescent="0.15">
      <c r="A201" s="27" t="s">
        <v>1011</v>
      </c>
      <c r="B201" s="27" t="s">
        <v>1010</v>
      </c>
      <c r="C201" s="28">
        <v>37540</v>
      </c>
    </row>
    <row r="202" spans="1:3" ht="12.75" customHeight="1" x14ac:dyDescent="0.15">
      <c r="A202" s="27" t="s">
        <v>968</v>
      </c>
      <c r="B202" s="27" t="s">
        <v>1009</v>
      </c>
      <c r="C202" s="28">
        <v>20930</v>
      </c>
    </row>
    <row r="203" spans="1:3" ht="12.75" customHeight="1" x14ac:dyDescent="0.15">
      <c r="A203" s="27" t="s">
        <v>900</v>
      </c>
      <c r="B203" s="27" t="s">
        <v>1008</v>
      </c>
      <c r="C203" s="28">
        <v>38484</v>
      </c>
    </row>
    <row r="204" spans="1:3" ht="12.75" customHeight="1" x14ac:dyDescent="0.15">
      <c r="A204" s="27" t="s">
        <v>1007</v>
      </c>
      <c r="B204" s="27" t="s">
        <v>1006</v>
      </c>
      <c r="C204" s="27" t="s">
        <v>773</v>
      </c>
    </row>
    <row r="205" spans="1:3" ht="12.75" customHeight="1" x14ac:dyDescent="0.15">
      <c r="A205" s="27" t="s">
        <v>1005</v>
      </c>
      <c r="B205" s="27" t="s">
        <v>1004</v>
      </c>
      <c r="C205" s="28">
        <v>22455</v>
      </c>
    </row>
    <row r="206" spans="1:3" ht="12.75" customHeight="1" x14ac:dyDescent="0.15">
      <c r="A206" s="27" t="s">
        <v>962</v>
      </c>
      <c r="B206" s="27" t="s">
        <v>1003</v>
      </c>
      <c r="C206" s="27" t="s">
        <v>773</v>
      </c>
    </row>
    <row r="207" spans="1:3" ht="12.75" customHeight="1" x14ac:dyDescent="0.15">
      <c r="A207" s="27" t="s">
        <v>1002</v>
      </c>
      <c r="B207" s="27" t="s">
        <v>1001</v>
      </c>
      <c r="C207" s="27" t="s">
        <v>773</v>
      </c>
    </row>
    <row r="208" spans="1:3" ht="12.75" customHeight="1" x14ac:dyDescent="0.15">
      <c r="A208" s="27" t="s">
        <v>1000</v>
      </c>
      <c r="B208" s="27" t="s">
        <v>999</v>
      </c>
      <c r="C208" s="28">
        <v>37990</v>
      </c>
    </row>
    <row r="209" spans="1:3" ht="12.75" customHeight="1" x14ac:dyDescent="0.15">
      <c r="A209" s="27" t="s">
        <v>998</v>
      </c>
      <c r="B209" s="27" t="s">
        <v>995</v>
      </c>
      <c r="C209" s="28">
        <v>35421</v>
      </c>
    </row>
    <row r="210" spans="1:3" ht="12.75" customHeight="1" x14ac:dyDescent="0.15">
      <c r="A210" s="27" t="s">
        <v>997</v>
      </c>
      <c r="B210" s="27" t="s">
        <v>995</v>
      </c>
      <c r="C210" s="28">
        <v>16602</v>
      </c>
    </row>
    <row r="211" spans="1:3" ht="12.75" customHeight="1" x14ac:dyDescent="0.15">
      <c r="A211" s="27" t="s">
        <v>996</v>
      </c>
      <c r="B211" s="27" t="s">
        <v>995</v>
      </c>
      <c r="C211" s="28">
        <v>21411</v>
      </c>
    </row>
    <row r="212" spans="1:3" ht="12.75" customHeight="1" x14ac:dyDescent="0.15">
      <c r="A212" s="27" t="s">
        <v>994</v>
      </c>
      <c r="B212" s="27" t="s">
        <v>993</v>
      </c>
      <c r="C212" s="28">
        <v>37253</v>
      </c>
    </row>
    <row r="213" spans="1:3" ht="13" x14ac:dyDescent="0.15">
      <c r="A213" s="27" t="s">
        <v>992</v>
      </c>
      <c r="B213" s="27" t="s">
        <v>991</v>
      </c>
      <c r="C213" s="28">
        <v>37605</v>
      </c>
    </row>
    <row r="214" spans="1:3" ht="13" x14ac:dyDescent="0.15">
      <c r="A214" s="27" t="s">
        <v>990</v>
      </c>
      <c r="B214" s="27" t="s">
        <v>989</v>
      </c>
      <c r="C214" s="28">
        <v>38642</v>
      </c>
    </row>
    <row r="215" spans="1:3" ht="13" x14ac:dyDescent="0.15">
      <c r="A215" s="27" t="s">
        <v>968</v>
      </c>
      <c r="B215" s="27" t="s">
        <v>987</v>
      </c>
      <c r="C215" s="27" t="s">
        <v>773</v>
      </c>
    </row>
    <row r="216" spans="1:3" ht="13" x14ac:dyDescent="0.15">
      <c r="A216" s="27" t="s">
        <v>988</v>
      </c>
      <c r="B216" s="27" t="s">
        <v>987</v>
      </c>
      <c r="C216" s="28">
        <v>38570</v>
      </c>
    </row>
    <row r="217" spans="1:3" ht="13" x14ac:dyDescent="0.15">
      <c r="A217" s="27" t="s">
        <v>986</v>
      </c>
      <c r="B217" s="27" t="s">
        <v>985</v>
      </c>
      <c r="C217" s="28">
        <v>36974</v>
      </c>
    </row>
    <row r="218" spans="1:3" ht="13" x14ac:dyDescent="0.15">
      <c r="A218" s="27" t="s">
        <v>938</v>
      </c>
      <c r="B218" s="27" t="s">
        <v>984</v>
      </c>
      <c r="C218" s="28">
        <v>37203</v>
      </c>
    </row>
    <row r="219" spans="1:3" ht="13" x14ac:dyDescent="0.15">
      <c r="A219" s="27" t="s">
        <v>983</v>
      </c>
      <c r="B219" s="27" t="s">
        <v>982</v>
      </c>
      <c r="C219" s="28">
        <v>38504</v>
      </c>
    </row>
    <row r="220" spans="1:3" ht="13" x14ac:dyDescent="0.15">
      <c r="A220" s="27" t="s">
        <v>981</v>
      </c>
      <c r="B220" s="27" t="s">
        <v>980</v>
      </c>
      <c r="C220" s="28">
        <v>38779</v>
      </c>
    </row>
    <row r="221" spans="1:3" ht="13" x14ac:dyDescent="0.15">
      <c r="A221" s="27" t="s">
        <v>848</v>
      </c>
      <c r="B221" s="27" t="s">
        <v>979</v>
      </c>
      <c r="C221" s="28">
        <v>37879</v>
      </c>
    </row>
    <row r="222" spans="1:3" ht="13" x14ac:dyDescent="0.15">
      <c r="A222" s="27" t="s">
        <v>978</v>
      </c>
      <c r="B222" s="27" t="s">
        <v>977</v>
      </c>
      <c r="C222" s="28">
        <v>37308</v>
      </c>
    </row>
    <row r="223" spans="1:3" ht="13" x14ac:dyDescent="0.15">
      <c r="A223" s="27" t="s">
        <v>976</v>
      </c>
      <c r="B223" s="27" t="s">
        <v>975</v>
      </c>
      <c r="C223" s="28">
        <v>37683</v>
      </c>
    </row>
    <row r="224" spans="1:3" ht="13" x14ac:dyDescent="0.15">
      <c r="A224" s="27" t="s">
        <v>974</v>
      </c>
      <c r="B224" s="27" t="s">
        <v>973</v>
      </c>
      <c r="C224" s="28">
        <v>37549</v>
      </c>
    </row>
    <row r="225" spans="1:3" ht="13" x14ac:dyDescent="0.15">
      <c r="A225" s="27" t="s">
        <v>972</v>
      </c>
      <c r="B225" s="27" t="s">
        <v>971</v>
      </c>
      <c r="C225" s="28">
        <v>38665</v>
      </c>
    </row>
    <row r="226" spans="1:3" ht="13" x14ac:dyDescent="0.15">
      <c r="A226" s="27" t="s">
        <v>970</v>
      </c>
      <c r="B226" s="27" t="s">
        <v>969</v>
      </c>
      <c r="C226" s="28">
        <v>35800</v>
      </c>
    </row>
    <row r="227" spans="1:3" ht="13" x14ac:dyDescent="0.15">
      <c r="A227" s="27" t="s">
        <v>968</v>
      </c>
      <c r="B227" s="27" t="s">
        <v>966</v>
      </c>
      <c r="C227" s="28">
        <v>36029</v>
      </c>
    </row>
    <row r="228" spans="1:3" ht="13" x14ac:dyDescent="0.15">
      <c r="A228" s="27" t="s">
        <v>967</v>
      </c>
      <c r="B228" s="27" t="s">
        <v>966</v>
      </c>
      <c r="C228" s="28">
        <v>37252</v>
      </c>
    </row>
    <row r="229" spans="1:3" ht="13" x14ac:dyDescent="0.15">
      <c r="A229" s="27" t="s">
        <v>967</v>
      </c>
      <c r="B229" s="27" t="s">
        <v>966</v>
      </c>
      <c r="C229" s="28">
        <v>24167</v>
      </c>
    </row>
    <row r="230" spans="1:3" ht="13" x14ac:dyDescent="0.15">
      <c r="A230" s="27" t="s">
        <v>965</v>
      </c>
      <c r="B230" s="27" t="s">
        <v>964</v>
      </c>
      <c r="C230" s="28">
        <v>37889</v>
      </c>
    </row>
    <row r="231" spans="1:3" ht="13" x14ac:dyDescent="0.15">
      <c r="A231" s="27" t="s">
        <v>963</v>
      </c>
      <c r="B231" s="27" t="s">
        <v>959</v>
      </c>
      <c r="C231" s="28">
        <v>36538</v>
      </c>
    </row>
    <row r="232" spans="1:3" ht="13" x14ac:dyDescent="0.15">
      <c r="A232" s="27" t="s">
        <v>962</v>
      </c>
      <c r="B232" s="27" t="s">
        <v>959</v>
      </c>
      <c r="C232" s="28">
        <v>24286</v>
      </c>
    </row>
    <row r="233" spans="1:3" ht="13" x14ac:dyDescent="0.15">
      <c r="A233" s="27" t="s">
        <v>843</v>
      </c>
      <c r="B233" s="27" t="s">
        <v>959</v>
      </c>
      <c r="C233" s="28">
        <v>24330</v>
      </c>
    </row>
    <row r="234" spans="1:3" ht="13" x14ac:dyDescent="0.15">
      <c r="A234" s="27" t="s">
        <v>961</v>
      </c>
      <c r="B234" s="27" t="s">
        <v>959</v>
      </c>
      <c r="C234" s="28">
        <v>37725</v>
      </c>
    </row>
    <row r="235" spans="1:3" ht="13" x14ac:dyDescent="0.15">
      <c r="A235" s="27" t="s">
        <v>960</v>
      </c>
      <c r="B235" s="27" t="s">
        <v>959</v>
      </c>
      <c r="C235" s="28">
        <v>38635</v>
      </c>
    </row>
    <row r="236" spans="1:3" ht="13" x14ac:dyDescent="0.15">
      <c r="A236" s="27" t="s">
        <v>958</v>
      </c>
      <c r="B236" s="27" t="s">
        <v>957</v>
      </c>
      <c r="C236" s="28">
        <v>38605</v>
      </c>
    </row>
    <row r="237" spans="1:3" ht="13" x14ac:dyDescent="0.15">
      <c r="A237" s="27" t="s">
        <v>956</v>
      </c>
      <c r="B237" s="27" t="s">
        <v>955</v>
      </c>
      <c r="C237" s="28">
        <v>24740</v>
      </c>
    </row>
    <row r="238" spans="1:3" ht="13" x14ac:dyDescent="0.15">
      <c r="A238" s="27" t="s">
        <v>931</v>
      </c>
      <c r="B238" s="27" t="s">
        <v>955</v>
      </c>
      <c r="C238" s="28">
        <v>37955</v>
      </c>
    </row>
    <row r="239" spans="1:3" ht="13" x14ac:dyDescent="0.15">
      <c r="A239" s="27" t="s">
        <v>954</v>
      </c>
      <c r="B239" s="27" t="s">
        <v>953</v>
      </c>
      <c r="C239" s="28">
        <v>38136</v>
      </c>
    </row>
    <row r="240" spans="1:3" ht="13" x14ac:dyDescent="0.15">
      <c r="A240" s="27" t="s">
        <v>952</v>
      </c>
      <c r="B240" s="27" t="s">
        <v>950</v>
      </c>
      <c r="C240" s="28">
        <v>37483</v>
      </c>
    </row>
    <row r="241" spans="1:3" ht="13" x14ac:dyDescent="0.15">
      <c r="A241" s="27" t="s">
        <v>951</v>
      </c>
      <c r="B241" s="27" t="s">
        <v>950</v>
      </c>
      <c r="C241" s="28">
        <v>36926</v>
      </c>
    </row>
    <row r="242" spans="1:3" ht="13" x14ac:dyDescent="0.15">
      <c r="A242" s="27" t="s">
        <v>949</v>
      </c>
      <c r="B242" s="27" t="s">
        <v>948</v>
      </c>
      <c r="C242" s="28">
        <v>20255</v>
      </c>
    </row>
    <row r="243" spans="1:3" ht="13" x14ac:dyDescent="0.15">
      <c r="A243" s="27" t="s">
        <v>947</v>
      </c>
      <c r="B243" s="27" t="s">
        <v>946</v>
      </c>
      <c r="C243" s="28">
        <v>23501</v>
      </c>
    </row>
    <row r="244" spans="1:3" ht="13" x14ac:dyDescent="0.15">
      <c r="A244" s="27" t="s">
        <v>945</v>
      </c>
      <c r="B244" s="27" t="s">
        <v>944</v>
      </c>
      <c r="C244" s="28">
        <v>24245</v>
      </c>
    </row>
    <row r="245" spans="1:3" ht="13" x14ac:dyDescent="0.15">
      <c r="A245" s="27" t="s">
        <v>943</v>
      </c>
      <c r="B245" s="27" t="s">
        <v>942</v>
      </c>
      <c r="C245" s="28">
        <v>23526</v>
      </c>
    </row>
    <row r="246" spans="1:3" ht="13" x14ac:dyDescent="0.15">
      <c r="A246" s="27" t="s">
        <v>839</v>
      </c>
      <c r="B246" s="27" t="s">
        <v>942</v>
      </c>
      <c r="C246" s="28">
        <v>23137</v>
      </c>
    </row>
    <row r="247" spans="1:3" ht="13" x14ac:dyDescent="0.15">
      <c r="A247" s="27" t="s">
        <v>941</v>
      </c>
      <c r="B247" s="27" t="s">
        <v>940</v>
      </c>
      <c r="C247" s="28">
        <v>37836</v>
      </c>
    </row>
    <row r="248" spans="1:3" ht="13" x14ac:dyDescent="0.15">
      <c r="A248" s="27" t="s">
        <v>939</v>
      </c>
      <c r="B248" s="27" t="s">
        <v>937</v>
      </c>
      <c r="C248" s="28">
        <v>26270</v>
      </c>
    </row>
    <row r="249" spans="1:3" ht="13" x14ac:dyDescent="0.15">
      <c r="A249" s="27" t="s">
        <v>938</v>
      </c>
      <c r="B249" s="27" t="s">
        <v>937</v>
      </c>
      <c r="C249" s="28">
        <v>36481</v>
      </c>
    </row>
    <row r="250" spans="1:3" ht="13" x14ac:dyDescent="0.15">
      <c r="A250" s="27" t="s">
        <v>936</v>
      </c>
      <c r="B250" s="27" t="s">
        <v>935</v>
      </c>
      <c r="C250" s="28">
        <v>20674</v>
      </c>
    </row>
    <row r="251" spans="1:3" ht="13" x14ac:dyDescent="0.15">
      <c r="A251" s="27" t="s">
        <v>786</v>
      </c>
      <c r="B251" s="27" t="s">
        <v>934</v>
      </c>
      <c r="C251" s="28">
        <v>22909</v>
      </c>
    </row>
    <row r="252" spans="1:3" ht="13" x14ac:dyDescent="0.15">
      <c r="A252" s="27" t="s">
        <v>933</v>
      </c>
      <c r="B252" s="27" t="s">
        <v>932</v>
      </c>
      <c r="C252" s="28">
        <v>42719</v>
      </c>
    </row>
    <row r="253" spans="1:3" ht="13" x14ac:dyDescent="0.15">
      <c r="A253" s="27" t="s">
        <v>779</v>
      </c>
      <c r="B253" s="27" t="s">
        <v>932</v>
      </c>
      <c r="C253" s="28">
        <v>37232</v>
      </c>
    </row>
    <row r="254" spans="1:3" ht="13" x14ac:dyDescent="0.15">
      <c r="A254" s="27" t="s">
        <v>863</v>
      </c>
      <c r="B254" s="27" t="s">
        <v>932</v>
      </c>
      <c r="C254" s="27" t="s">
        <v>773</v>
      </c>
    </row>
    <row r="255" spans="1:3" ht="13" x14ac:dyDescent="0.15">
      <c r="A255" s="27" t="s">
        <v>931</v>
      </c>
      <c r="B255" s="27" t="s">
        <v>930</v>
      </c>
      <c r="C255" s="28">
        <v>31654</v>
      </c>
    </row>
    <row r="256" spans="1:3" ht="13" x14ac:dyDescent="0.15">
      <c r="A256" s="27" t="s">
        <v>929</v>
      </c>
      <c r="B256" s="27" t="s">
        <v>927</v>
      </c>
      <c r="C256" s="28">
        <v>36799</v>
      </c>
    </row>
    <row r="257" spans="1:3" ht="13" x14ac:dyDescent="0.15">
      <c r="A257" s="27" t="s">
        <v>928</v>
      </c>
      <c r="B257" s="27" t="s">
        <v>927</v>
      </c>
      <c r="C257" s="28">
        <v>38252</v>
      </c>
    </row>
    <row r="258" spans="1:3" ht="13" x14ac:dyDescent="0.15">
      <c r="A258" s="27" t="s">
        <v>926</v>
      </c>
      <c r="B258" s="27" t="s">
        <v>925</v>
      </c>
      <c r="C258" s="28">
        <v>38441</v>
      </c>
    </row>
    <row r="259" spans="1:3" ht="13" x14ac:dyDescent="0.15">
      <c r="A259" s="27" t="s">
        <v>924</v>
      </c>
      <c r="B259" s="27" t="s">
        <v>923</v>
      </c>
      <c r="C259" s="28">
        <v>38628</v>
      </c>
    </row>
    <row r="260" spans="1:3" ht="13" x14ac:dyDescent="0.15">
      <c r="A260" s="27" t="s">
        <v>922</v>
      </c>
      <c r="B260" s="27" t="s">
        <v>921</v>
      </c>
      <c r="C260" s="28">
        <v>20739</v>
      </c>
    </row>
    <row r="261" spans="1:3" ht="13" x14ac:dyDescent="0.15">
      <c r="A261" s="27" t="s">
        <v>920</v>
      </c>
      <c r="B261" s="27" t="s">
        <v>919</v>
      </c>
      <c r="C261" s="27" t="s">
        <v>773</v>
      </c>
    </row>
    <row r="262" spans="1:3" ht="13" x14ac:dyDescent="0.15">
      <c r="A262" s="27" t="s">
        <v>918</v>
      </c>
      <c r="B262" s="27" t="s">
        <v>917</v>
      </c>
      <c r="C262" s="28">
        <v>37053</v>
      </c>
    </row>
    <row r="263" spans="1:3" ht="13" x14ac:dyDescent="0.15">
      <c r="A263" s="27" t="s">
        <v>893</v>
      </c>
      <c r="B263" s="27" t="s">
        <v>916</v>
      </c>
      <c r="C263" s="28">
        <v>37565</v>
      </c>
    </row>
    <row r="264" spans="1:3" ht="13" x14ac:dyDescent="0.15">
      <c r="A264" s="27" t="s">
        <v>915</v>
      </c>
      <c r="B264" s="27" t="s">
        <v>914</v>
      </c>
      <c r="C264" s="28">
        <v>23815</v>
      </c>
    </row>
    <row r="265" spans="1:3" ht="13" x14ac:dyDescent="0.15">
      <c r="A265" s="27" t="s">
        <v>913</v>
      </c>
      <c r="B265" s="27" t="s">
        <v>911</v>
      </c>
      <c r="C265" s="28">
        <v>36933</v>
      </c>
    </row>
    <row r="266" spans="1:3" ht="13" x14ac:dyDescent="0.15">
      <c r="A266" s="27" t="s">
        <v>912</v>
      </c>
      <c r="B266" s="27" t="s">
        <v>911</v>
      </c>
      <c r="C266" s="28">
        <v>25209</v>
      </c>
    </row>
    <row r="267" spans="1:3" ht="13" x14ac:dyDescent="0.15">
      <c r="A267" s="27" t="s">
        <v>910</v>
      </c>
      <c r="B267" s="27" t="s">
        <v>908</v>
      </c>
      <c r="C267" s="28">
        <v>23131</v>
      </c>
    </row>
    <row r="268" spans="1:3" ht="13" x14ac:dyDescent="0.15">
      <c r="A268" s="27" t="s">
        <v>909</v>
      </c>
      <c r="B268" s="27" t="s">
        <v>908</v>
      </c>
      <c r="C268" s="28">
        <v>37776</v>
      </c>
    </row>
    <row r="269" spans="1:3" ht="13" x14ac:dyDescent="0.15">
      <c r="A269" s="27" t="s">
        <v>901</v>
      </c>
      <c r="B269" s="27" t="s">
        <v>904</v>
      </c>
      <c r="C269" s="28">
        <v>37444</v>
      </c>
    </row>
    <row r="270" spans="1:3" ht="13" x14ac:dyDescent="0.15">
      <c r="A270" s="27" t="s">
        <v>907</v>
      </c>
      <c r="B270" s="27" t="s">
        <v>904</v>
      </c>
      <c r="C270" s="28">
        <v>17365</v>
      </c>
    </row>
    <row r="271" spans="1:3" ht="13" x14ac:dyDescent="0.15">
      <c r="A271" s="27" t="s">
        <v>906</v>
      </c>
      <c r="B271" s="27" t="s">
        <v>904</v>
      </c>
      <c r="C271" s="28">
        <v>38495</v>
      </c>
    </row>
    <row r="272" spans="1:3" ht="13" x14ac:dyDescent="0.15">
      <c r="A272" s="27" t="s">
        <v>905</v>
      </c>
      <c r="B272" s="27" t="s">
        <v>904</v>
      </c>
      <c r="C272" s="28">
        <v>38260</v>
      </c>
    </row>
    <row r="273" spans="1:3" ht="13" x14ac:dyDescent="0.15">
      <c r="A273" s="27" t="s">
        <v>903</v>
      </c>
      <c r="B273" s="27" t="s">
        <v>902</v>
      </c>
      <c r="C273" s="28">
        <v>35394</v>
      </c>
    </row>
    <row r="274" spans="1:3" ht="13" x14ac:dyDescent="0.15">
      <c r="A274" s="27" t="s">
        <v>901</v>
      </c>
      <c r="B274" s="27" t="s">
        <v>899</v>
      </c>
      <c r="C274" s="28">
        <v>30970</v>
      </c>
    </row>
    <row r="275" spans="1:3" ht="13" x14ac:dyDescent="0.15">
      <c r="A275" s="27" t="s">
        <v>900</v>
      </c>
      <c r="B275" s="27" t="s">
        <v>899</v>
      </c>
      <c r="C275" s="28">
        <v>29918</v>
      </c>
    </row>
    <row r="276" spans="1:3" ht="13" x14ac:dyDescent="0.15">
      <c r="A276" s="27" t="s">
        <v>898</v>
      </c>
      <c r="B276" s="27" t="s">
        <v>897</v>
      </c>
      <c r="C276" s="28">
        <v>37667</v>
      </c>
    </row>
    <row r="277" spans="1:3" ht="13" x14ac:dyDescent="0.15">
      <c r="A277" s="27" t="s">
        <v>896</v>
      </c>
      <c r="B277" s="27" t="s">
        <v>895</v>
      </c>
      <c r="C277" s="28">
        <v>21637</v>
      </c>
    </row>
    <row r="278" spans="1:3" ht="13" x14ac:dyDescent="0.15">
      <c r="A278" s="27" t="s">
        <v>821</v>
      </c>
      <c r="B278" s="27" t="s">
        <v>894</v>
      </c>
      <c r="C278" s="28">
        <v>35195</v>
      </c>
    </row>
    <row r="279" spans="1:3" ht="13" x14ac:dyDescent="0.15">
      <c r="A279" s="27" t="s">
        <v>893</v>
      </c>
      <c r="B279" s="27" t="s">
        <v>892</v>
      </c>
      <c r="C279" s="28">
        <v>37897</v>
      </c>
    </row>
    <row r="280" spans="1:3" ht="13" x14ac:dyDescent="0.15">
      <c r="A280" s="27" t="s">
        <v>891</v>
      </c>
      <c r="B280" s="27" t="s">
        <v>890</v>
      </c>
      <c r="C280" s="28">
        <v>38993</v>
      </c>
    </row>
    <row r="281" spans="1:3" ht="13" x14ac:dyDescent="0.15">
      <c r="A281" s="27" t="s">
        <v>889</v>
      </c>
      <c r="B281" s="27" t="s">
        <v>888</v>
      </c>
      <c r="C281" s="27" t="s">
        <v>773</v>
      </c>
    </row>
    <row r="282" spans="1:3" ht="13" x14ac:dyDescent="0.15">
      <c r="A282" s="27" t="s">
        <v>887</v>
      </c>
      <c r="B282" s="27" t="s">
        <v>886</v>
      </c>
      <c r="C282" s="28">
        <v>23284</v>
      </c>
    </row>
    <row r="283" spans="1:3" ht="13" x14ac:dyDescent="0.15">
      <c r="A283" s="27" t="s">
        <v>885</v>
      </c>
      <c r="B283" s="27" t="s">
        <v>884</v>
      </c>
      <c r="C283" s="28">
        <v>28074</v>
      </c>
    </row>
    <row r="284" spans="1:3" ht="13" x14ac:dyDescent="0.15">
      <c r="A284" s="27" t="s">
        <v>792</v>
      </c>
      <c r="B284" s="27" t="s">
        <v>882</v>
      </c>
      <c r="C284" s="28">
        <v>25740</v>
      </c>
    </row>
    <row r="285" spans="1:3" ht="13" x14ac:dyDescent="0.15">
      <c r="A285" s="27" t="s">
        <v>883</v>
      </c>
      <c r="B285" s="27" t="s">
        <v>882</v>
      </c>
      <c r="C285" s="28">
        <v>37024</v>
      </c>
    </row>
    <row r="286" spans="1:3" ht="13" x14ac:dyDescent="0.15">
      <c r="A286" s="27" t="s">
        <v>881</v>
      </c>
      <c r="B286" s="27" t="s">
        <v>879</v>
      </c>
      <c r="C286" s="28">
        <v>29458</v>
      </c>
    </row>
    <row r="287" spans="1:3" ht="13" x14ac:dyDescent="0.15">
      <c r="A287" s="27" t="s">
        <v>880</v>
      </c>
      <c r="B287" s="27" t="s">
        <v>879</v>
      </c>
      <c r="C287" s="27" t="s">
        <v>773</v>
      </c>
    </row>
    <row r="288" spans="1:3" ht="13" x14ac:dyDescent="0.15">
      <c r="A288" s="27" t="s">
        <v>878</v>
      </c>
      <c r="B288" s="27" t="s">
        <v>877</v>
      </c>
      <c r="C288" s="28">
        <v>23943</v>
      </c>
    </row>
    <row r="289" spans="1:3" ht="13" x14ac:dyDescent="0.15">
      <c r="A289" s="27" t="s">
        <v>876</v>
      </c>
      <c r="B289" s="27" t="s">
        <v>875</v>
      </c>
      <c r="C289" s="28">
        <v>25963</v>
      </c>
    </row>
    <row r="290" spans="1:3" ht="13" x14ac:dyDescent="0.15">
      <c r="A290" s="27" t="s">
        <v>874</v>
      </c>
      <c r="B290" s="27" t="s">
        <v>873</v>
      </c>
      <c r="C290" s="28">
        <v>36896</v>
      </c>
    </row>
    <row r="291" spans="1:3" ht="13" x14ac:dyDescent="0.15">
      <c r="A291" s="27" t="s">
        <v>872</v>
      </c>
      <c r="B291" s="27" t="s">
        <v>871</v>
      </c>
      <c r="C291" s="28">
        <v>34587</v>
      </c>
    </row>
    <row r="292" spans="1:3" ht="13" x14ac:dyDescent="0.15">
      <c r="A292" s="27" t="s">
        <v>870</v>
      </c>
      <c r="B292" s="27" t="s">
        <v>869</v>
      </c>
      <c r="C292" s="28">
        <v>22750</v>
      </c>
    </row>
    <row r="293" spans="1:3" ht="13" x14ac:dyDescent="0.15">
      <c r="A293" s="27" t="s">
        <v>868</v>
      </c>
      <c r="B293" s="27" t="s">
        <v>866</v>
      </c>
      <c r="C293" s="28">
        <v>36307</v>
      </c>
    </row>
    <row r="294" spans="1:3" ht="13" x14ac:dyDescent="0.15">
      <c r="A294" s="27" t="s">
        <v>867</v>
      </c>
      <c r="B294" s="27" t="s">
        <v>866</v>
      </c>
      <c r="C294" s="28">
        <v>35569</v>
      </c>
    </row>
    <row r="295" spans="1:3" ht="13" x14ac:dyDescent="0.15">
      <c r="A295" s="27" t="s">
        <v>865</v>
      </c>
      <c r="B295" s="27" t="s">
        <v>864</v>
      </c>
      <c r="C295" s="28">
        <v>16830</v>
      </c>
    </row>
    <row r="296" spans="1:3" ht="13" x14ac:dyDescent="0.15">
      <c r="A296" s="27" t="s">
        <v>863</v>
      </c>
      <c r="B296" s="27" t="s">
        <v>862</v>
      </c>
      <c r="C296" s="28">
        <v>39037</v>
      </c>
    </row>
    <row r="297" spans="1:3" ht="13" x14ac:dyDescent="0.15">
      <c r="A297" s="27" t="s">
        <v>806</v>
      </c>
      <c r="B297" s="27" t="s">
        <v>861</v>
      </c>
      <c r="C297" s="28">
        <v>37928</v>
      </c>
    </row>
    <row r="298" spans="1:3" ht="13" x14ac:dyDescent="0.15">
      <c r="A298" s="27" t="s">
        <v>860</v>
      </c>
      <c r="B298" s="27" t="s">
        <v>857</v>
      </c>
      <c r="C298" s="28">
        <v>26725</v>
      </c>
    </row>
    <row r="299" spans="1:3" ht="13" x14ac:dyDescent="0.15">
      <c r="A299" s="27" t="s">
        <v>859</v>
      </c>
      <c r="B299" s="27" t="s">
        <v>857</v>
      </c>
      <c r="C299" s="28">
        <v>37350</v>
      </c>
    </row>
    <row r="300" spans="1:3" ht="13" x14ac:dyDescent="0.15">
      <c r="A300" s="27" t="s">
        <v>858</v>
      </c>
      <c r="B300" s="27" t="s">
        <v>857</v>
      </c>
      <c r="C300" s="28">
        <v>38616</v>
      </c>
    </row>
    <row r="301" spans="1:3" ht="13" x14ac:dyDescent="0.15">
      <c r="A301" s="27" t="s">
        <v>856</v>
      </c>
      <c r="B301" s="27" t="s">
        <v>855</v>
      </c>
      <c r="C301" s="28">
        <v>39568</v>
      </c>
    </row>
    <row r="302" spans="1:3" ht="13" x14ac:dyDescent="0.15">
      <c r="A302" s="27" t="s">
        <v>854</v>
      </c>
      <c r="B302" s="27" t="s">
        <v>853</v>
      </c>
      <c r="C302" s="28">
        <v>37203</v>
      </c>
    </row>
    <row r="303" spans="1:3" ht="13" x14ac:dyDescent="0.15">
      <c r="A303" s="27" t="s">
        <v>852</v>
      </c>
      <c r="B303" s="27" t="s">
        <v>851</v>
      </c>
      <c r="C303" s="28">
        <v>20434</v>
      </c>
    </row>
    <row r="304" spans="1:3" ht="13" x14ac:dyDescent="0.15">
      <c r="A304" s="27" t="s">
        <v>850</v>
      </c>
      <c r="B304" s="27" t="s">
        <v>849</v>
      </c>
      <c r="C304" s="28">
        <v>31533</v>
      </c>
    </row>
    <row r="305" spans="1:3" ht="13" x14ac:dyDescent="0.15">
      <c r="A305" s="27" t="s">
        <v>848</v>
      </c>
      <c r="B305" s="27" t="s">
        <v>847</v>
      </c>
      <c r="C305" s="28">
        <v>37662</v>
      </c>
    </row>
    <row r="306" spans="1:3" ht="13" x14ac:dyDescent="0.15">
      <c r="A306" s="27" t="s">
        <v>846</v>
      </c>
      <c r="B306" s="27" t="s">
        <v>845</v>
      </c>
      <c r="C306" s="28">
        <v>36250</v>
      </c>
    </row>
    <row r="307" spans="1:3" ht="13" x14ac:dyDescent="0.15">
      <c r="A307" s="27" t="s">
        <v>844</v>
      </c>
      <c r="B307" s="27" t="s">
        <v>842</v>
      </c>
      <c r="C307" s="28">
        <v>37057</v>
      </c>
    </row>
    <row r="308" spans="1:3" ht="13" x14ac:dyDescent="0.15">
      <c r="A308" s="27" t="s">
        <v>843</v>
      </c>
      <c r="B308" s="27" t="s">
        <v>842</v>
      </c>
      <c r="C308" s="28">
        <v>23211</v>
      </c>
    </row>
    <row r="309" spans="1:3" ht="13" x14ac:dyDescent="0.15">
      <c r="A309" s="27" t="s">
        <v>785</v>
      </c>
      <c r="B309" s="27" t="s">
        <v>841</v>
      </c>
      <c r="C309" s="28">
        <v>37554</v>
      </c>
    </row>
    <row r="310" spans="1:3" ht="13" x14ac:dyDescent="0.15">
      <c r="A310" s="27" t="s">
        <v>833</v>
      </c>
      <c r="B310" s="27" t="s">
        <v>840</v>
      </c>
      <c r="C310" s="28">
        <v>32803</v>
      </c>
    </row>
    <row r="311" spans="1:3" ht="13" x14ac:dyDescent="0.15">
      <c r="A311" s="27" t="s">
        <v>839</v>
      </c>
      <c r="B311" s="27" t="s">
        <v>838</v>
      </c>
      <c r="C311" s="28">
        <v>29343</v>
      </c>
    </row>
    <row r="312" spans="1:3" ht="13" x14ac:dyDescent="0.15">
      <c r="A312" s="27" t="s">
        <v>837</v>
      </c>
      <c r="B312" s="27" t="s">
        <v>836</v>
      </c>
      <c r="C312" s="28">
        <v>39146</v>
      </c>
    </row>
    <row r="313" spans="1:3" ht="13" x14ac:dyDescent="0.15">
      <c r="A313" s="27" t="s">
        <v>790</v>
      </c>
      <c r="B313" s="27" t="s">
        <v>834</v>
      </c>
      <c r="C313" s="28">
        <v>26870</v>
      </c>
    </row>
    <row r="314" spans="1:3" ht="13" x14ac:dyDescent="0.15">
      <c r="A314" s="27" t="s">
        <v>835</v>
      </c>
      <c r="B314" s="27" t="s">
        <v>834</v>
      </c>
      <c r="C314" s="27" t="s">
        <v>773</v>
      </c>
    </row>
    <row r="315" spans="1:3" ht="13" x14ac:dyDescent="0.15">
      <c r="A315" s="27" t="s">
        <v>833</v>
      </c>
      <c r="B315" s="27" t="s">
        <v>830</v>
      </c>
      <c r="C315" s="28">
        <v>37024</v>
      </c>
    </row>
    <row r="316" spans="1:3" ht="13" x14ac:dyDescent="0.15">
      <c r="A316" s="27" t="s">
        <v>832</v>
      </c>
      <c r="B316" s="27" t="s">
        <v>830</v>
      </c>
      <c r="C316" s="28">
        <v>38422</v>
      </c>
    </row>
    <row r="317" spans="1:3" ht="13" x14ac:dyDescent="0.15">
      <c r="A317" s="27" t="s">
        <v>831</v>
      </c>
      <c r="B317" s="27" t="s">
        <v>830</v>
      </c>
      <c r="C317" s="28">
        <v>39019</v>
      </c>
    </row>
    <row r="318" spans="1:3" ht="13" x14ac:dyDescent="0.15">
      <c r="A318" s="27" t="s">
        <v>829</v>
      </c>
      <c r="B318" s="27" t="s">
        <v>828</v>
      </c>
      <c r="C318" s="28">
        <v>17090</v>
      </c>
    </row>
    <row r="319" spans="1:3" ht="13" x14ac:dyDescent="0.15">
      <c r="A319" s="27" t="s">
        <v>827</v>
      </c>
      <c r="B319" s="27" t="s">
        <v>826</v>
      </c>
      <c r="C319" s="28">
        <v>34762</v>
      </c>
    </row>
    <row r="320" spans="1:3" ht="13" x14ac:dyDescent="0.15">
      <c r="A320" s="27" t="s">
        <v>825</v>
      </c>
      <c r="B320" s="27" t="s">
        <v>824</v>
      </c>
      <c r="C320" s="28">
        <v>28402</v>
      </c>
    </row>
    <row r="321" spans="1:3" ht="13" x14ac:dyDescent="0.15">
      <c r="A321" s="27" t="s">
        <v>823</v>
      </c>
      <c r="B321" s="27" t="s">
        <v>822</v>
      </c>
      <c r="C321" s="28">
        <v>35814</v>
      </c>
    </row>
    <row r="322" spans="1:3" ht="13" x14ac:dyDescent="0.15">
      <c r="A322" s="27" t="s">
        <v>821</v>
      </c>
      <c r="B322" s="27" t="s">
        <v>820</v>
      </c>
      <c r="C322" s="28">
        <v>27562</v>
      </c>
    </row>
    <row r="323" spans="1:3" ht="13" x14ac:dyDescent="0.15">
      <c r="A323" s="27" t="s">
        <v>819</v>
      </c>
      <c r="B323" s="27" t="s">
        <v>818</v>
      </c>
      <c r="C323" s="28">
        <v>33745</v>
      </c>
    </row>
    <row r="324" spans="1:3" ht="13" x14ac:dyDescent="0.15">
      <c r="A324" s="27" t="s">
        <v>817</v>
      </c>
      <c r="B324" s="27" t="s">
        <v>816</v>
      </c>
      <c r="C324" s="27" t="s">
        <v>773</v>
      </c>
    </row>
    <row r="325" spans="1:3" ht="13" x14ac:dyDescent="0.15">
      <c r="A325" s="27" t="s">
        <v>815</v>
      </c>
      <c r="B325" s="27" t="s">
        <v>814</v>
      </c>
      <c r="C325" s="28">
        <v>36071</v>
      </c>
    </row>
    <row r="326" spans="1:3" ht="13" x14ac:dyDescent="0.15">
      <c r="A326" s="27" t="s">
        <v>813</v>
      </c>
      <c r="B326" s="27" t="s">
        <v>811</v>
      </c>
      <c r="C326" s="28">
        <v>26836</v>
      </c>
    </row>
    <row r="327" spans="1:3" ht="13" x14ac:dyDescent="0.15">
      <c r="A327" s="27" t="s">
        <v>812</v>
      </c>
      <c r="B327" s="27" t="s">
        <v>811</v>
      </c>
      <c r="C327" s="28">
        <v>27470</v>
      </c>
    </row>
    <row r="328" spans="1:3" ht="13" x14ac:dyDescent="0.15">
      <c r="A328" s="27" t="s">
        <v>810</v>
      </c>
      <c r="B328" s="27" t="s">
        <v>809</v>
      </c>
      <c r="C328" s="28">
        <v>24658</v>
      </c>
    </row>
    <row r="329" spans="1:3" ht="13" x14ac:dyDescent="0.15">
      <c r="A329" s="27" t="s">
        <v>808</v>
      </c>
      <c r="B329" s="27" t="s">
        <v>807</v>
      </c>
      <c r="C329" s="28">
        <v>37840</v>
      </c>
    </row>
    <row r="330" spans="1:3" ht="13" x14ac:dyDescent="0.15">
      <c r="A330" s="27" t="s">
        <v>806</v>
      </c>
      <c r="B330" s="27" t="s">
        <v>805</v>
      </c>
      <c r="C330" s="28">
        <v>38576</v>
      </c>
    </row>
    <row r="331" spans="1:3" ht="13" x14ac:dyDescent="0.15">
      <c r="A331" s="27" t="s">
        <v>804</v>
      </c>
      <c r="B331" s="27" t="s">
        <v>801</v>
      </c>
      <c r="C331" s="28">
        <v>27851</v>
      </c>
    </row>
    <row r="332" spans="1:3" ht="13" x14ac:dyDescent="0.15">
      <c r="A332" s="27" t="s">
        <v>803</v>
      </c>
      <c r="B332" s="27" t="s">
        <v>801</v>
      </c>
      <c r="C332" s="28">
        <v>38302</v>
      </c>
    </row>
    <row r="333" spans="1:3" ht="13" x14ac:dyDescent="0.15">
      <c r="A333" s="27" t="s">
        <v>802</v>
      </c>
      <c r="B333" s="27" t="s">
        <v>801</v>
      </c>
      <c r="C333" s="28">
        <v>39007</v>
      </c>
    </row>
    <row r="334" spans="1:3" ht="13" x14ac:dyDescent="0.15">
      <c r="A334" s="27" t="s">
        <v>800</v>
      </c>
      <c r="B334" s="27" t="s">
        <v>799</v>
      </c>
      <c r="C334" s="28">
        <v>38191</v>
      </c>
    </row>
    <row r="335" spans="1:3" ht="13" x14ac:dyDescent="0.15">
      <c r="A335" s="27" t="s">
        <v>798</v>
      </c>
      <c r="B335" s="27" t="s">
        <v>797</v>
      </c>
      <c r="C335" s="28">
        <v>38282</v>
      </c>
    </row>
    <row r="336" spans="1:3" ht="13" x14ac:dyDescent="0.15">
      <c r="A336" s="27" t="s">
        <v>796</v>
      </c>
      <c r="B336" s="27" t="s">
        <v>795</v>
      </c>
      <c r="C336" s="28">
        <v>20915</v>
      </c>
    </row>
    <row r="337" spans="1:3" ht="13" x14ac:dyDescent="0.15">
      <c r="A337" s="27" t="s">
        <v>794</v>
      </c>
      <c r="B337" s="27" t="s">
        <v>793</v>
      </c>
      <c r="C337" s="28">
        <v>42717</v>
      </c>
    </row>
    <row r="338" spans="1:3" ht="13" x14ac:dyDescent="0.15">
      <c r="A338" s="27" t="s">
        <v>792</v>
      </c>
      <c r="B338" s="27" t="s">
        <v>791</v>
      </c>
      <c r="C338" s="28">
        <v>21899</v>
      </c>
    </row>
    <row r="339" spans="1:3" ht="13" x14ac:dyDescent="0.15">
      <c r="A339" s="27" t="s">
        <v>790</v>
      </c>
      <c r="B339" s="27" t="s">
        <v>789</v>
      </c>
      <c r="C339" s="27" t="s">
        <v>773</v>
      </c>
    </row>
    <row r="340" spans="1:3" ht="13" x14ac:dyDescent="0.15">
      <c r="A340" s="27" t="s">
        <v>788</v>
      </c>
      <c r="B340" s="27" t="s">
        <v>787</v>
      </c>
      <c r="C340" s="27" t="s">
        <v>773</v>
      </c>
    </row>
    <row r="341" spans="1:3" ht="13" x14ac:dyDescent="0.15">
      <c r="A341" s="27" t="s">
        <v>786</v>
      </c>
      <c r="B341" s="27" t="s">
        <v>784</v>
      </c>
      <c r="C341" s="28">
        <v>23158</v>
      </c>
    </row>
    <row r="342" spans="1:3" ht="13" x14ac:dyDescent="0.15">
      <c r="A342" s="27" t="s">
        <v>785</v>
      </c>
      <c r="B342" s="27" t="s">
        <v>784</v>
      </c>
      <c r="C342" s="28">
        <v>38876</v>
      </c>
    </row>
    <row r="343" spans="1:3" ht="13" x14ac:dyDescent="0.15">
      <c r="A343" s="27" t="s">
        <v>783</v>
      </c>
      <c r="B343" s="27" t="s">
        <v>782</v>
      </c>
      <c r="C343" s="28">
        <v>23096</v>
      </c>
    </row>
    <row r="344" spans="1:3" ht="13" x14ac:dyDescent="0.15">
      <c r="A344" s="27" t="s">
        <v>781</v>
      </c>
      <c r="B344" s="27" t="s">
        <v>780</v>
      </c>
      <c r="C344" s="28">
        <v>36860</v>
      </c>
    </row>
    <row r="345" spans="1:3" ht="13" x14ac:dyDescent="0.15">
      <c r="A345" s="27" t="s">
        <v>779</v>
      </c>
      <c r="B345" s="27" t="s">
        <v>777</v>
      </c>
      <c r="C345" s="28">
        <v>37926</v>
      </c>
    </row>
    <row r="346" spans="1:3" ht="13" x14ac:dyDescent="0.15">
      <c r="A346" s="27" t="s">
        <v>778</v>
      </c>
      <c r="B346" s="27" t="s">
        <v>777</v>
      </c>
      <c r="C346" s="28">
        <v>30987</v>
      </c>
    </row>
    <row r="347" spans="1:3" ht="13" x14ac:dyDescent="0.15">
      <c r="A347" s="27" t="s">
        <v>776</v>
      </c>
      <c r="B347" s="27" t="s">
        <v>774</v>
      </c>
      <c r="C347" s="28">
        <v>38550</v>
      </c>
    </row>
    <row r="348" spans="1:3" ht="13" x14ac:dyDescent="0.15">
      <c r="A348" s="27" t="s">
        <v>775</v>
      </c>
      <c r="B348" s="27" t="s">
        <v>774</v>
      </c>
      <c r="C348" s="27" t="s">
        <v>773</v>
      </c>
    </row>
  </sheetData>
  <pageMargins left="0.75" right="0.75" top="1" bottom="1" header="0.5" footer="0.5"/>
  <pageSetup orientation="portrait" horizontalDpi="300" verticalDpi="300" copies="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/>
  <dimension ref="A1:A9"/>
  <sheetViews>
    <sheetView workbookViewId="0">
      <selection activeCell="A6" sqref="A6"/>
    </sheetView>
  </sheetViews>
  <sheetFormatPr baseColWidth="10" defaultColWidth="9.1640625" defaultRowHeight="15" x14ac:dyDescent="0.2"/>
  <cols>
    <col min="1" max="16384" width="9.1640625" style="3"/>
  </cols>
  <sheetData>
    <row r="1" spans="1:1" x14ac:dyDescent="0.2">
      <c r="A1" s="3" t="s">
        <v>101</v>
      </c>
    </row>
    <row r="2" spans="1:1" x14ac:dyDescent="0.2">
      <c r="A2" s="4" t="s">
        <v>102</v>
      </c>
    </row>
    <row r="3" spans="1:1" x14ac:dyDescent="0.2">
      <c r="A3" s="4" t="s">
        <v>103</v>
      </c>
    </row>
    <row r="4" spans="1:1" x14ac:dyDescent="0.2">
      <c r="A4" s="5" t="s">
        <v>108</v>
      </c>
    </row>
    <row r="5" spans="1:1" x14ac:dyDescent="0.2">
      <c r="A5" s="4" t="s">
        <v>106</v>
      </c>
    </row>
    <row r="6" spans="1:1" x14ac:dyDescent="0.2">
      <c r="A6" s="4"/>
    </row>
    <row r="7" spans="1:1" x14ac:dyDescent="0.2">
      <c r="A7" s="3" t="s">
        <v>107</v>
      </c>
    </row>
    <row r="8" spans="1:1" x14ac:dyDescent="0.2">
      <c r="A8" s="4" t="s">
        <v>104</v>
      </c>
    </row>
    <row r="9" spans="1:1" x14ac:dyDescent="0.2">
      <c r="A9" s="3" t="s">
        <v>105</v>
      </c>
    </row>
  </sheetData>
  <hyperlinks>
    <hyperlink ref="A2" r:id="rId1" xr:uid="{00000000-0004-0000-0600-000000000000}"/>
    <hyperlink ref="A8" r:id="rId2" xr:uid="{00000000-0004-0000-0600-000001000000}"/>
    <hyperlink ref="A3" r:id="rId3" xr:uid="{00000000-0004-0000-0600-000002000000}"/>
    <hyperlink ref="A5" r:id="rId4" xr:uid="{00000000-0004-0000-0600-000003000000}"/>
  </hyperlinks>
  <pageMargins left="0.7" right="0.7" top="0.75" bottom="0.75" header="0.3" footer="0.3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197EC-4E90-EF44-A87A-61F0BA714524}">
  <sheetPr filterMode="1"/>
  <dimension ref="A2:L289"/>
  <sheetViews>
    <sheetView workbookViewId="0">
      <selection activeCell="B131" sqref="B131"/>
    </sheetView>
  </sheetViews>
  <sheetFormatPr baseColWidth="10" defaultRowHeight="13" x14ac:dyDescent="0.15"/>
  <sheetData>
    <row r="2" spans="1:12" ht="17" x14ac:dyDescent="0.2">
      <c r="A2">
        <v>1</v>
      </c>
      <c r="B2" s="144">
        <v>3.8625000000000003</v>
      </c>
      <c r="C2" t="s">
        <v>803</v>
      </c>
      <c r="D2" t="s">
        <v>2366</v>
      </c>
      <c r="G2" t="s">
        <v>2310</v>
      </c>
      <c r="H2" t="s">
        <v>135</v>
      </c>
    </row>
    <row r="3" spans="1:12" ht="17" hidden="1" x14ac:dyDescent="0.2">
      <c r="A3">
        <v>2</v>
      </c>
      <c r="B3" s="144">
        <v>3.9152777777777779</v>
      </c>
      <c r="C3" t="s">
        <v>2367</v>
      </c>
      <c r="D3" t="s">
        <v>897</v>
      </c>
      <c r="G3" t="s">
        <v>2311</v>
      </c>
      <c r="H3" t="s">
        <v>135</v>
      </c>
    </row>
    <row r="4" spans="1:12" ht="17" hidden="1" x14ac:dyDescent="0.2">
      <c r="A4">
        <v>3</v>
      </c>
      <c r="B4" s="144">
        <v>3.9437500000000001</v>
      </c>
      <c r="C4" t="s">
        <v>926</v>
      </c>
      <c r="D4" t="s">
        <v>2368</v>
      </c>
      <c r="F4" t="s">
        <v>2312</v>
      </c>
      <c r="G4" t="s">
        <v>2310</v>
      </c>
      <c r="H4" t="s">
        <v>135</v>
      </c>
      <c r="I4" t="s">
        <v>2313</v>
      </c>
      <c r="J4">
        <v>3.9437500000000001</v>
      </c>
      <c r="K4">
        <v>3.9437500000000001</v>
      </c>
      <c r="L4">
        <v>2</v>
      </c>
    </row>
    <row r="5" spans="1:12" ht="17" hidden="1" x14ac:dyDescent="0.2">
      <c r="A5">
        <v>4</v>
      </c>
      <c r="B5" s="144">
        <v>3.9576388888888889</v>
      </c>
      <c r="C5" t="s">
        <v>833</v>
      </c>
      <c r="D5" t="s">
        <v>2369</v>
      </c>
      <c r="G5" t="s">
        <v>2311</v>
      </c>
      <c r="H5" t="s">
        <v>2314</v>
      </c>
    </row>
    <row r="6" spans="1:12" ht="17" hidden="1" x14ac:dyDescent="0.2">
      <c r="A6">
        <v>5</v>
      </c>
      <c r="B6" s="144">
        <v>4.0569444444444445</v>
      </c>
      <c r="C6" t="s">
        <v>1266</v>
      </c>
      <c r="D6" t="s">
        <v>2370</v>
      </c>
      <c r="F6" t="s">
        <v>2315</v>
      </c>
      <c r="G6" t="s">
        <v>2310</v>
      </c>
      <c r="H6" t="s">
        <v>135</v>
      </c>
      <c r="I6" t="s">
        <v>2316</v>
      </c>
      <c r="J6">
        <v>4.0569444444444445</v>
      </c>
      <c r="K6">
        <v>3.8812500000000001</v>
      </c>
      <c r="L6">
        <v>6.8</v>
      </c>
    </row>
    <row r="7" spans="1:12" ht="17" hidden="1" x14ac:dyDescent="0.2">
      <c r="A7">
        <v>6</v>
      </c>
      <c r="B7" s="144">
        <v>4.0604166666666668</v>
      </c>
      <c r="C7" t="s">
        <v>1072</v>
      </c>
      <c r="D7" t="s">
        <v>2371</v>
      </c>
      <c r="F7" t="s">
        <v>2315</v>
      </c>
      <c r="G7" t="s">
        <v>2317</v>
      </c>
      <c r="H7" t="s">
        <v>135</v>
      </c>
      <c r="I7" t="s">
        <v>2318</v>
      </c>
      <c r="J7">
        <v>4.0604166666666668</v>
      </c>
      <c r="K7">
        <v>3.6312500000000001</v>
      </c>
      <c r="L7">
        <v>6.2</v>
      </c>
    </row>
    <row r="8" spans="1:12" ht="17" hidden="1" x14ac:dyDescent="0.2">
      <c r="A8">
        <v>7</v>
      </c>
      <c r="B8" s="144">
        <v>4.0743055555555552</v>
      </c>
      <c r="C8" t="s">
        <v>2372</v>
      </c>
      <c r="D8" t="s">
        <v>2373</v>
      </c>
      <c r="G8" t="s">
        <v>2310</v>
      </c>
      <c r="H8" t="s">
        <v>135</v>
      </c>
      <c r="I8" t="s">
        <v>2319</v>
      </c>
      <c r="J8">
        <v>3.3520833333333333</v>
      </c>
      <c r="K8">
        <v>3.3402777777777781</v>
      </c>
      <c r="L8">
        <v>2.4</v>
      </c>
    </row>
    <row r="9" spans="1:12" ht="17" hidden="1" x14ac:dyDescent="0.2">
      <c r="A9">
        <v>8</v>
      </c>
      <c r="B9" s="144">
        <v>4.0819444444444448</v>
      </c>
      <c r="C9" t="s">
        <v>2374</v>
      </c>
      <c r="D9" t="s">
        <v>2375</v>
      </c>
      <c r="G9" t="s">
        <v>2317</v>
      </c>
      <c r="H9" t="s">
        <v>135</v>
      </c>
    </row>
    <row r="10" spans="1:12" ht="17" hidden="1" x14ac:dyDescent="0.2">
      <c r="A10">
        <v>9</v>
      </c>
      <c r="B10" s="144">
        <v>4.1194444444444445</v>
      </c>
      <c r="C10" t="s">
        <v>909</v>
      </c>
      <c r="D10" t="s">
        <v>953</v>
      </c>
      <c r="G10" t="s">
        <v>2310</v>
      </c>
      <c r="H10" t="s">
        <v>135</v>
      </c>
      <c r="I10" t="s">
        <v>2320</v>
      </c>
    </row>
    <row r="11" spans="1:12" ht="17" hidden="1" x14ac:dyDescent="0.2">
      <c r="A11">
        <v>10</v>
      </c>
      <c r="B11" s="145">
        <v>6.9652777777777772E-2</v>
      </c>
      <c r="C11" t="s">
        <v>901</v>
      </c>
      <c r="D11" t="s">
        <v>2376</v>
      </c>
      <c r="G11" t="s">
        <v>2311</v>
      </c>
      <c r="H11" t="s">
        <v>135</v>
      </c>
      <c r="I11" t="s">
        <v>2321</v>
      </c>
      <c r="J11">
        <v>3.8874999999999997</v>
      </c>
      <c r="K11">
        <v>3.7833333333333332</v>
      </c>
      <c r="L11">
        <v>6.4</v>
      </c>
    </row>
    <row r="12" spans="1:12" ht="17" hidden="1" x14ac:dyDescent="0.2">
      <c r="A12">
        <v>11</v>
      </c>
      <c r="B12" s="145">
        <v>6.9918981481481471E-2</v>
      </c>
      <c r="C12" t="s">
        <v>909</v>
      </c>
      <c r="D12" t="s">
        <v>1240</v>
      </c>
      <c r="G12" t="s">
        <v>2311</v>
      </c>
      <c r="H12" t="s">
        <v>135</v>
      </c>
      <c r="I12" t="s">
        <v>2322</v>
      </c>
    </row>
    <row r="13" spans="1:12" ht="17" hidden="1" x14ac:dyDescent="0.2">
      <c r="A13">
        <v>12</v>
      </c>
      <c r="B13" s="145">
        <v>7.0173611111111103E-2</v>
      </c>
      <c r="C13" t="s">
        <v>2377</v>
      </c>
      <c r="D13" t="s">
        <v>2378</v>
      </c>
      <c r="G13" t="s">
        <v>1681</v>
      </c>
      <c r="H13" t="s">
        <v>135</v>
      </c>
    </row>
    <row r="14" spans="1:12" ht="17" hidden="1" x14ac:dyDescent="0.2">
      <c r="A14">
        <v>13</v>
      </c>
      <c r="B14" s="145">
        <v>7.0381944444444441E-2</v>
      </c>
      <c r="C14" t="s">
        <v>843</v>
      </c>
      <c r="D14" t="s">
        <v>2379</v>
      </c>
      <c r="G14" t="s">
        <v>1816</v>
      </c>
      <c r="H14" t="s">
        <v>135</v>
      </c>
    </row>
    <row r="15" spans="1:12" ht="17" hidden="1" x14ac:dyDescent="0.2">
      <c r="A15">
        <v>14</v>
      </c>
      <c r="B15" s="145">
        <v>7.0740740740740743E-2</v>
      </c>
      <c r="C15" t="s">
        <v>812</v>
      </c>
      <c r="D15" t="s">
        <v>2380</v>
      </c>
      <c r="F15" t="s">
        <v>2312</v>
      </c>
      <c r="G15" t="s">
        <v>2310</v>
      </c>
      <c r="H15" t="s">
        <v>2314</v>
      </c>
      <c r="I15" t="s">
        <v>1765</v>
      </c>
      <c r="J15">
        <v>7.0740740740740743E-2</v>
      </c>
      <c r="K15">
        <v>7.0740740740740743E-2</v>
      </c>
      <c r="L15">
        <v>8.4</v>
      </c>
    </row>
    <row r="16" spans="1:12" ht="17" hidden="1" x14ac:dyDescent="0.2">
      <c r="A16">
        <v>15</v>
      </c>
      <c r="B16" s="145">
        <v>7.0925925925925934E-2</v>
      </c>
      <c r="C16" t="s">
        <v>2381</v>
      </c>
      <c r="D16" t="s">
        <v>1240</v>
      </c>
      <c r="G16" t="s">
        <v>2311</v>
      </c>
      <c r="H16" t="s">
        <v>2314</v>
      </c>
      <c r="I16" t="s">
        <v>2323</v>
      </c>
      <c r="J16">
        <v>4.0423611111111111</v>
      </c>
      <c r="K16">
        <v>3.9041666666666668</v>
      </c>
      <c r="L16">
        <v>9</v>
      </c>
    </row>
    <row r="17" spans="1:12" ht="17" hidden="1" x14ac:dyDescent="0.2">
      <c r="A17">
        <v>16</v>
      </c>
      <c r="B17" s="145">
        <v>7.0983796296296295E-2</v>
      </c>
      <c r="C17" t="s">
        <v>2382</v>
      </c>
      <c r="D17" t="s">
        <v>2383</v>
      </c>
      <c r="G17" t="s">
        <v>2310</v>
      </c>
      <c r="H17" t="s">
        <v>135</v>
      </c>
      <c r="I17" t="s">
        <v>2324</v>
      </c>
      <c r="J17">
        <v>3.7972222222222225</v>
      </c>
      <c r="K17">
        <v>3.6555555555555554</v>
      </c>
      <c r="L17">
        <v>6.6</v>
      </c>
    </row>
    <row r="18" spans="1:12" ht="17" hidden="1" x14ac:dyDescent="0.2">
      <c r="A18">
        <v>17</v>
      </c>
      <c r="B18" s="145">
        <v>7.1180555555555566E-2</v>
      </c>
      <c r="C18" t="s">
        <v>1052</v>
      </c>
      <c r="D18" t="s">
        <v>2384</v>
      </c>
      <c r="G18" t="s">
        <v>2317</v>
      </c>
      <c r="H18" t="s">
        <v>135</v>
      </c>
      <c r="I18" t="s">
        <v>2319</v>
      </c>
      <c r="J18">
        <v>4.0645833333333332</v>
      </c>
      <c r="K18">
        <v>4.0645833333333332</v>
      </c>
      <c r="L18">
        <v>9</v>
      </c>
    </row>
    <row r="19" spans="1:12" ht="17" hidden="1" x14ac:dyDescent="0.2">
      <c r="A19">
        <v>18</v>
      </c>
      <c r="B19" s="145">
        <v>7.2129629629629641E-2</v>
      </c>
      <c r="C19" t="s">
        <v>1208</v>
      </c>
      <c r="D19" t="s">
        <v>1258</v>
      </c>
      <c r="G19" t="s">
        <v>2317</v>
      </c>
      <c r="H19" t="s">
        <v>135</v>
      </c>
      <c r="I19" t="s">
        <v>2324</v>
      </c>
      <c r="J19">
        <v>4.0493055555555557</v>
      </c>
      <c r="K19">
        <v>3.7256944444444446</v>
      </c>
      <c r="L19">
        <v>8.1999999999999993</v>
      </c>
    </row>
    <row r="20" spans="1:12" ht="17" hidden="1" x14ac:dyDescent="0.2">
      <c r="A20">
        <v>19</v>
      </c>
      <c r="B20" s="145">
        <v>7.2638888888888892E-2</v>
      </c>
      <c r="C20" t="s">
        <v>821</v>
      </c>
      <c r="D20" t="s">
        <v>1210</v>
      </c>
      <c r="F20" t="s">
        <v>2315</v>
      </c>
      <c r="G20" t="s">
        <v>2317</v>
      </c>
      <c r="H20" t="s">
        <v>135</v>
      </c>
      <c r="I20" t="s">
        <v>2325</v>
      </c>
      <c r="J20">
        <v>7.2638888888888892E-2</v>
      </c>
      <c r="K20">
        <v>3.9277777777777776</v>
      </c>
      <c r="L20">
        <v>14.3</v>
      </c>
    </row>
    <row r="21" spans="1:12" ht="17" hidden="1" x14ac:dyDescent="0.2">
      <c r="A21">
        <v>20</v>
      </c>
      <c r="B21" s="145">
        <v>7.3530092592592591E-2</v>
      </c>
      <c r="C21" t="s">
        <v>947</v>
      </c>
      <c r="D21" t="s">
        <v>2385</v>
      </c>
      <c r="G21" t="s">
        <v>1816</v>
      </c>
      <c r="H21" t="s">
        <v>135</v>
      </c>
    </row>
    <row r="22" spans="1:12" ht="17" hidden="1" x14ac:dyDescent="0.2">
      <c r="A22">
        <v>21</v>
      </c>
      <c r="B22" s="145">
        <v>7.3900462962962959E-2</v>
      </c>
      <c r="C22" t="s">
        <v>909</v>
      </c>
      <c r="D22" t="s">
        <v>1196</v>
      </c>
      <c r="G22" t="s">
        <v>2310</v>
      </c>
      <c r="H22" t="s">
        <v>135</v>
      </c>
    </row>
    <row r="23" spans="1:12" ht="17" hidden="1" x14ac:dyDescent="0.2">
      <c r="A23">
        <v>22</v>
      </c>
      <c r="B23" s="145">
        <v>7.4016203703703709E-2</v>
      </c>
      <c r="C23" t="s">
        <v>909</v>
      </c>
      <c r="D23" t="s">
        <v>977</v>
      </c>
      <c r="G23" t="s">
        <v>2311</v>
      </c>
      <c r="H23" t="s">
        <v>135</v>
      </c>
    </row>
    <row r="24" spans="1:12" ht="17" hidden="1" x14ac:dyDescent="0.2">
      <c r="A24">
        <v>23</v>
      </c>
      <c r="B24" s="145">
        <v>7.4166666666666659E-2</v>
      </c>
      <c r="C24" t="s">
        <v>839</v>
      </c>
      <c r="D24" t="s">
        <v>2386</v>
      </c>
      <c r="G24" t="s">
        <v>1816</v>
      </c>
      <c r="H24" t="s">
        <v>135</v>
      </c>
      <c r="I24" t="s">
        <v>1322</v>
      </c>
      <c r="J24">
        <v>3.9895833333333335</v>
      </c>
      <c r="K24">
        <v>3.9895833333333335</v>
      </c>
      <c r="L24">
        <v>6.5</v>
      </c>
    </row>
    <row r="25" spans="1:12" ht="17" hidden="1" x14ac:dyDescent="0.2">
      <c r="A25">
        <v>24</v>
      </c>
      <c r="B25" s="145">
        <v>7.4224537037037033E-2</v>
      </c>
      <c r="C25" t="s">
        <v>829</v>
      </c>
      <c r="D25" t="s">
        <v>2387</v>
      </c>
      <c r="G25" t="s">
        <v>1816</v>
      </c>
      <c r="H25" t="s">
        <v>135</v>
      </c>
    </row>
    <row r="26" spans="1:12" ht="17" hidden="1" x14ac:dyDescent="0.2">
      <c r="A26">
        <v>25</v>
      </c>
      <c r="B26" s="145">
        <v>7.4317129629629622E-2</v>
      </c>
      <c r="C26" t="s">
        <v>775</v>
      </c>
      <c r="D26" t="s">
        <v>2388</v>
      </c>
      <c r="G26" t="s">
        <v>2311</v>
      </c>
      <c r="H26" t="s">
        <v>135</v>
      </c>
    </row>
    <row r="27" spans="1:12" ht="17" hidden="1" x14ac:dyDescent="0.2">
      <c r="A27">
        <v>26</v>
      </c>
      <c r="B27" s="145">
        <v>7.4328703703703702E-2</v>
      </c>
      <c r="C27" t="s">
        <v>1095</v>
      </c>
      <c r="D27" t="s">
        <v>2389</v>
      </c>
      <c r="G27" t="s">
        <v>2311</v>
      </c>
      <c r="H27" t="s">
        <v>135</v>
      </c>
      <c r="I27" t="s">
        <v>2326</v>
      </c>
    </row>
    <row r="28" spans="1:12" ht="17" hidden="1" x14ac:dyDescent="0.2">
      <c r="A28">
        <v>27</v>
      </c>
      <c r="B28" s="145">
        <v>7.4340277777777783E-2</v>
      </c>
      <c r="C28" t="s">
        <v>1052</v>
      </c>
      <c r="D28" t="s">
        <v>2390</v>
      </c>
      <c r="G28" t="s">
        <v>1681</v>
      </c>
      <c r="H28" t="s">
        <v>135</v>
      </c>
    </row>
    <row r="29" spans="1:12" ht="17" hidden="1" x14ac:dyDescent="0.2">
      <c r="A29">
        <v>28</v>
      </c>
      <c r="B29" s="145">
        <v>7.4560185185185188E-2</v>
      </c>
      <c r="C29" t="s">
        <v>1172</v>
      </c>
      <c r="D29" t="s">
        <v>2391</v>
      </c>
      <c r="G29" t="s">
        <v>1681</v>
      </c>
      <c r="H29" t="s">
        <v>135</v>
      </c>
    </row>
    <row r="30" spans="1:12" ht="17" hidden="1" x14ac:dyDescent="0.2">
      <c r="A30">
        <v>29</v>
      </c>
      <c r="B30" s="145">
        <v>7.4687500000000004E-2</v>
      </c>
      <c r="C30" t="s">
        <v>922</v>
      </c>
      <c r="D30" t="s">
        <v>857</v>
      </c>
      <c r="G30" t="s">
        <v>2311</v>
      </c>
      <c r="H30" t="s">
        <v>2314</v>
      </c>
      <c r="I30" t="s">
        <v>2319</v>
      </c>
      <c r="J30">
        <v>6.9768518518518521E-2</v>
      </c>
      <c r="K30">
        <v>6.9768518518518521E-2</v>
      </c>
      <c r="L30">
        <v>9.6999999999999993</v>
      </c>
    </row>
    <row r="31" spans="1:12" ht="17" hidden="1" x14ac:dyDescent="0.2">
      <c r="A31">
        <v>30</v>
      </c>
      <c r="B31" s="145">
        <v>7.4768518518518512E-2</v>
      </c>
      <c r="C31" t="s">
        <v>2392</v>
      </c>
      <c r="D31" t="s">
        <v>2393</v>
      </c>
      <c r="G31" t="s">
        <v>1681</v>
      </c>
      <c r="H31" t="s">
        <v>135</v>
      </c>
      <c r="I31" t="s">
        <v>2318</v>
      </c>
      <c r="J31">
        <v>3.9187499999999997</v>
      </c>
      <c r="K31">
        <v>3.5076388888888892</v>
      </c>
      <c r="L31">
        <v>8.4</v>
      </c>
    </row>
    <row r="32" spans="1:12" ht="17" hidden="1" x14ac:dyDescent="0.2">
      <c r="A32">
        <v>31</v>
      </c>
      <c r="B32" s="145">
        <v>7.4895833333333328E-2</v>
      </c>
      <c r="C32" t="s">
        <v>2394</v>
      </c>
      <c r="D32" t="s">
        <v>2395</v>
      </c>
      <c r="G32" t="s">
        <v>2311</v>
      </c>
      <c r="H32" t="s">
        <v>135</v>
      </c>
      <c r="I32" t="s">
        <v>2327</v>
      </c>
      <c r="J32">
        <v>3.2909722222222224</v>
      </c>
      <c r="K32">
        <v>3.2909722222222224</v>
      </c>
      <c r="L32">
        <v>0.9</v>
      </c>
    </row>
    <row r="33" spans="1:12" ht="17" hidden="1" x14ac:dyDescent="0.2">
      <c r="A33">
        <v>32</v>
      </c>
      <c r="B33" s="145">
        <v>7.4965277777777783E-2</v>
      </c>
      <c r="C33" t="s">
        <v>1052</v>
      </c>
      <c r="D33" t="s">
        <v>2396</v>
      </c>
      <c r="G33" t="s">
        <v>1681</v>
      </c>
      <c r="H33" t="s">
        <v>135</v>
      </c>
      <c r="I33" t="s">
        <v>1765</v>
      </c>
      <c r="J33">
        <v>3.9534722222222225</v>
      </c>
      <c r="K33">
        <v>3.7958333333333329</v>
      </c>
      <c r="L33">
        <v>8.8000000000000007</v>
      </c>
    </row>
    <row r="34" spans="1:12" ht="17" hidden="1" x14ac:dyDescent="0.2">
      <c r="A34">
        <v>33</v>
      </c>
      <c r="B34" s="145">
        <v>7.4976851851851864E-2</v>
      </c>
      <c r="C34" t="s">
        <v>2397</v>
      </c>
      <c r="D34" t="s">
        <v>863</v>
      </c>
      <c r="G34" t="s">
        <v>1685</v>
      </c>
      <c r="H34" t="s">
        <v>135</v>
      </c>
      <c r="I34" t="s">
        <v>2319</v>
      </c>
      <c r="J34">
        <v>4.0909722222222227</v>
      </c>
      <c r="K34">
        <v>4.0743055555555552</v>
      </c>
      <c r="L34">
        <v>10.9</v>
      </c>
    </row>
    <row r="35" spans="1:12" ht="17" hidden="1" x14ac:dyDescent="0.2">
      <c r="A35">
        <v>34</v>
      </c>
      <c r="B35" s="145">
        <v>7.5208333333333335E-2</v>
      </c>
      <c r="C35" t="s">
        <v>2398</v>
      </c>
      <c r="D35" t="s">
        <v>2399</v>
      </c>
      <c r="G35" t="s">
        <v>1816</v>
      </c>
      <c r="H35" t="s">
        <v>2314</v>
      </c>
    </row>
    <row r="36" spans="1:12" ht="17" hidden="1" x14ac:dyDescent="0.2">
      <c r="A36">
        <v>35</v>
      </c>
      <c r="B36" s="145">
        <v>7.5266203703703696E-2</v>
      </c>
      <c r="C36" t="s">
        <v>947</v>
      </c>
      <c r="D36" t="s">
        <v>2400</v>
      </c>
      <c r="G36" t="s">
        <v>1816</v>
      </c>
      <c r="H36" t="s">
        <v>135</v>
      </c>
    </row>
    <row r="37" spans="1:12" ht="17" hidden="1" x14ac:dyDescent="0.2">
      <c r="A37">
        <v>36</v>
      </c>
      <c r="B37" s="145">
        <v>7.5914351851851858E-2</v>
      </c>
      <c r="C37" t="s">
        <v>811</v>
      </c>
      <c r="D37" t="s">
        <v>2401</v>
      </c>
      <c r="G37" t="s">
        <v>2310</v>
      </c>
      <c r="H37" t="s">
        <v>135</v>
      </c>
    </row>
    <row r="38" spans="1:12" ht="17" hidden="1" x14ac:dyDescent="0.2">
      <c r="A38">
        <v>37</v>
      </c>
      <c r="B38" s="145">
        <v>7.5972222222222219E-2</v>
      </c>
      <c r="C38" t="s">
        <v>1155</v>
      </c>
      <c r="D38" t="s">
        <v>2402</v>
      </c>
      <c r="G38" t="s">
        <v>1685</v>
      </c>
      <c r="H38" t="s">
        <v>135</v>
      </c>
      <c r="I38" t="s">
        <v>2319</v>
      </c>
      <c r="J38">
        <v>7.1215277777777766E-2</v>
      </c>
      <c r="K38">
        <v>3.9138888888888892</v>
      </c>
      <c r="L38">
        <v>10.7</v>
      </c>
    </row>
    <row r="39" spans="1:12" ht="17" hidden="1" x14ac:dyDescent="0.2">
      <c r="A39">
        <v>38</v>
      </c>
      <c r="B39" s="145">
        <v>7.6180555555555557E-2</v>
      </c>
      <c r="C39" t="s">
        <v>903</v>
      </c>
      <c r="D39" t="s">
        <v>2403</v>
      </c>
      <c r="G39" t="s">
        <v>1816</v>
      </c>
      <c r="H39" t="s">
        <v>135</v>
      </c>
      <c r="I39" t="s">
        <v>2328</v>
      </c>
      <c r="J39">
        <v>3.931944444444444</v>
      </c>
      <c r="K39">
        <v>3.744444444444444</v>
      </c>
      <c r="L39">
        <v>10.199999999999999</v>
      </c>
    </row>
    <row r="40" spans="1:12" ht="17" hidden="1" x14ac:dyDescent="0.2">
      <c r="A40">
        <v>39</v>
      </c>
      <c r="B40" s="145">
        <v>7.6377314814814815E-2</v>
      </c>
      <c r="C40" t="s">
        <v>1172</v>
      </c>
      <c r="D40" t="s">
        <v>2404</v>
      </c>
      <c r="G40" t="s">
        <v>2311</v>
      </c>
      <c r="H40" t="s">
        <v>135</v>
      </c>
      <c r="I40" t="s">
        <v>2319</v>
      </c>
      <c r="J40">
        <v>4.1402777777777775</v>
      </c>
      <c r="K40">
        <v>3.9097222222222219</v>
      </c>
      <c r="L40">
        <v>8.6999999999999993</v>
      </c>
    </row>
    <row r="41" spans="1:12" ht="17" hidden="1" x14ac:dyDescent="0.2">
      <c r="A41">
        <v>40</v>
      </c>
      <c r="B41" s="145">
        <v>7.6562499999999992E-2</v>
      </c>
      <c r="C41" t="s">
        <v>1115</v>
      </c>
      <c r="D41" t="s">
        <v>2405</v>
      </c>
      <c r="G41" t="s">
        <v>2310</v>
      </c>
      <c r="H41" t="s">
        <v>135</v>
      </c>
    </row>
    <row r="42" spans="1:12" ht="17" hidden="1" x14ac:dyDescent="0.2">
      <c r="A42">
        <v>41</v>
      </c>
      <c r="B42" s="145">
        <v>7.66087962962963E-2</v>
      </c>
      <c r="C42" t="s">
        <v>2406</v>
      </c>
      <c r="D42" t="s">
        <v>2407</v>
      </c>
      <c r="G42" t="s">
        <v>2310</v>
      </c>
      <c r="H42" t="s">
        <v>135</v>
      </c>
    </row>
    <row r="43" spans="1:12" ht="17" hidden="1" x14ac:dyDescent="0.2">
      <c r="A43">
        <v>42</v>
      </c>
      <c r="B43" s="145">
        <v>7.6643518518518514E-2</v>
      </c>
      <c r="C43" t="s">
        <v>821</v>
      </c>
      <c r="D43" t="s">
        <v>2408</v>
      </c>
      <c r="G43" t="s">
        <v>2317</v>
      </c>
      <c r="H43" t="s">
        <v>135</v>
      </c>
    </row>
    <row r="44" spans="1:12" ht="17" hidden="1" x14ac:dyDescent="0.2">
      <c r="A44">
        <v>43</v>
      </c>
      <c r="B44" s="145">
        <v>7.6701388888888888E-2</v>
      </c>
      <c r="C44" t="s">
        <v>1208</v>
      </c>
      <c r="D44" t="s">
        <v>1070</v>
      </c>
      <c r="G44" t="s">
        <v>2311</v>
      </c>
      <c r="H44" t="s">
        <v>135</v>
      </c>
      <c r="I44" t="s">
        <v>2329</v>
      </c>
      <c r="J44">
        <v>7.2199074074074068E-2</v>
      </c>
      <c r="K44">
        <v>3.9958333333333336</v>
      </c>
      <c r="L44">
        <v>12.2</v>
      </c>
    </row>
    <row r="45" spans="1:12" ht="17" hidden="1" x14ac:dyDescent="0.2">
      <c r="A45">
        <v>44</v>
      </c>
      <c r="B45" s="145">
        <v>7.677083333333333E-2</v>
      </c>
      <c r="C45" t="s">
        <v>1041</v>
      </c>
      <c r="D45" t="s">
        <v>2409</v>
      </c>
      <c r="G45" t="s">
        <v>2310</v>
      </c>
      <c r="H45" t="s">
        <v>135</v>
      </c>
    </row>
    <row r="46" spans="1:12" ht="17" hidden="1" x14ac:dyDescent="0.2">
      <c r="A46">
        <v>45</v>
      </c>
      <c r="B46" s="145">
        <v>7.706018518518519E-2</v>
      </c>
      <c r="C46" t="s">
        <v>909</v>
      </c>
      <c r="D46" t="s">
        <v>2410</v>
      </c>
      <c r="G46" t="s">
        <v>1685</v>
      </c>
      <c r="H46" t="s">
        <v>135</v>
      </c>
    </row>
    <row r="47" spans="1:12" ht="17" hidden="1" x14ac:dyDescent="0.2">
      <c r="A47">
        <v>46</v>
      </c>
      <c r="B47" s="145">
        <v>7.7164351851851845E-2</v>
      </c>
      <c r="C47" t="s">
        <v>1107</v>
      </c>
      <c r="D47" t="s">
        <v>2411</v>
      </c>
      <c r="F47" t="s">
        <v>2315</v>
      </c>
      <c r="G47" t="s">
        <v>2310</v>
      </c>
      <c r="H47" t="s">
        <v>2314</v>
      </c>
      <c r="I47" t="s">
        <v>2318</v>
      </c>
      <c r="J47">
        <v>7.7164351851851845E-2</v>
      </c>
      <c r="K47">
        <v>7.2777777777777775E-2</v>
      </c>
      <c r="L47">
        <v>8</v>
      </c>
    </row>
    <row r="48" spans="1:12" ht="17" hidden="1" x14ac:dyDescent="0.2">
      <c r="A48">
        <v>47</v>
      </c>
      <c r="B48" s="145">
        <v>7.7268518518518514E-2</v>
      </c>
      <c r="C48" t="s">
        <v>813</v>
      </c>
      <c r="D48" t="s">
        <v>2412</v>
      </c>
      <c r="F48" t="s">
        <v>2315</v>
      </c>
      <c r="G48" t="s">
        <v>1681</v>
      </c>
      <c r="H48" t="s">
        <v>135</v>
      </c>
      <c r="I48" t="s">
        <v>2330</v>
      </c>
      <c r="J48">
        <v>7.7268518518518514E-2</v>
      </c>
      <c r="K48">
        <v>7.0578703703703713E-2</v>
      </c>
      <c r="L48">
        <v>12.1</v>
      </c>
    </row>
    <row r="49" spans="1:12" ht="17" hidden="1" x14ac:dyDescent="0.2">
      <c r="A49">
        <v>48</v>
      </c>
      <c r="B49" s="145">
        <v>7.7361111111111117E-2</v>
      </c>
      <c r="C49" t="s">
        <v>893</v>
      </c>
      <c r="D49" t="s">
        <v>2413</v>
      </c>
      <c r="G49" t="s">
        <v>1816</v>
      </c>
      <c r="H49" t="s">
        <v>2314</v>
      </c>
      <c r="I49" t="s">
        <v>2331</v>
      </c>
      <c r="J49">
        <v>4.0701388888888888</v>
      </c>
      <c r="K49">
        <v>3.943055555555556</v>
      </c>
      <c r="L49">
        <v>11.6</v>
      </c>
    </row>
    <row r="50" spans="1:12" ht="17" hidden="1" x14ac:dyDescent="0.2">
      <c r="A50">
        <v>49</v>
      </c>
      <c r="B50" s="145">
        <v>7.7939814814814809E-2</v>
      </c>
      <c r="C50" t="s">
        <v>821</v>
      </c>
      <c r="D50" t="s">
        <v>2414</v>
      </c>
      <c r="G50" t="s">
        <v>2310</v>
      </c>
      <c r="H50" t="s">
        <v>135</v>
      </c>
      <c r="I50" t="s">
        <v>2323</v>
      </c>
      <c r="J50">
        <v>3.9541666666666671</v>
      </c>
      <c r="K50">
        <v>3.9541666666666671</v>
      </c>
      <c r="L50">
        <v>9.3000000000000007</v>
      </c>
    </row>
    <row r="51" spans="1:12" ht="17" hidden="1" x14ac:dyDescent="0.2">
      <c r="A51">
        <v>50</v>
      </c>
      <c r="B51" s="145">
        <v>7.8159722222222214E-2</v>
      </c>
      <c r="C51" t="s">
        <v>1039</v>
      </c>
      <c r="D51" t="s">
        <v>784</v>
      </c>
      <c r="G51" t="s">
        <v>2311</v>
      </c>
      <c r="H51" t="s">
        <v>135</v>
      </c>
      <c r="I51" t="s">
        <v>2319</v>
      </c>
      <c r="J51">
        <v>7.059027777777778E-2</v>
      </c>
      <c r="K51">
        <v>7.059027777777778E-2</v>
      </c>
      <c r="L51">
        <v>10.6</v>
      </c>
    </row>
    <row r="52" spans="1:12" ht="17" hidden="1" x14ac:dyDescent="0.2">
      <c r="A52">
        <v>51</v>
      </c>
      <c r="B52" s="145">
        <v>7.829861111111111E-2</v>
      </c>
      <c r="C52" t="s">
        <v>803</v>
      </c>
      <c r="D52" t="s">
        <v>836</v>
      </c>
      <c r="F52" t="s">
        <v>2315</v>
      </c>
      <c r="G52" t="s">
        <v>2317</v>
      </c>
      <c r="H52" t="s">
        <v>135</v>
      </c>
      <c r="I52" t="s">
        <v>2332</v>
      </c>
      <c r="J52">
        <v>7.829861111111111E-2</v>
      </c>
      <c r="K52">
        <v>4.15625</v>
      </c>
      <c r="L52">
        <v>18.8</v>
      </c>
    </row>
    <row r="53" spans="1:12" ht="17" hidden="1" x14ac:dyDescent="0.2">
      <c r="A53">
        <v>52</v>
      </c>
      <c r="B53" s="145">
        <v>7.8518518518518529E-2</v>
      </c>
      <c r="C53" t="s">
        <v>846</v>
      </c>
      <c r="D53" t="s">
        <v>2415</v>
      </c>
      <c r="G53" t="s">
        <v>2317</v>
      </c>
      <c r="H53" t="s">
        <v>135</v>
      </c>
    </row>
    <row r="54" spans="1:12" ht="17" hidden="1" x14ac:dyDescent="0.2">
      <c r="A54">
        <v>53</v>
      </c>
      <c r="B54" s="145">
        <v>7.8553240740740743E-2</v>
      </c>
      <c r="C54" t="s">
        <v>827</v>
      </c>
      <c r="D54" t="s">
        <v>944</v>
      </c>
      <c r="G54" t="s">
        <v>2311</v>
      </c>
      <c r="H54" t="s">
        <v>135</v>
      </c>
    </row>
    <row r="55" spans="1:12" ht="17" hidden="1" x14ac:dyDescent="0.2">
      <c r="A55">
        <v>54</v>
      </c>
      <c r="B55" s="145">
        <v>7.8726851851851853E-2</v>
      </c>
      <c r="C55" t="s">
        <v>2416</v>
      </c>
      <c r="D55" t="s">
        <v>2417</v>
      </c>
      <c r="G55" t="s">
        <v>2317</v>
      </c>
      <c r="H55" t="s">
        <v>2314</v>
      </c>
    </row>
    <row r="56" spans="1:12" ht="17" hidden="1" x14ac:dyDescent="0.2">
      <c r="A56">
        <v>55</v>
      </c>
      <c r="B56" s="145">
        <v>7.9444444444444443E-2</v>
      </c>
      <c r="C56" t="s">
        <v>947</v>
      </c>
      <c r="D56" t="s">
        <v>1198</v>
      </c>
      <c r="G56" t="s">
        <v>2317</v>
      </c>
      <c r="H56" t="s">
        <v>135</v>
      </c>
      <c r="I56" t="s">
        <v>2333</v>
      </c>
      <c r="J56">
        <v>7.2812500000000002E-2</v>
      </c>
      <c r="K56">
        <v>7.2812500000000002E-2</v>
      </c>
      <c r="L56">
        <v>12</v>
      </c>
    </row>
    <row r="57" spans="1:12" ht="17" hidden="1" x14ac:dyDescent="0.2">
      <c r="A57">
        <v>56</v>
      </c>
      <c r="B57" s="145">
        <v>0.08</v>
      </c>
      <c r="C57" t="s">
        <v>1155</v>
      </c>
      <c r="D57" t="s">
        <v>2418</v>
      </c>
      <c r="G57" t="s">
        <v>2317</v>
      </c>
      <c r="H57" t="s">
        <v>135</v>
      </c>
      <c r="I57" t="s">
        <v>2319</v>
      </c>
      <c r="J57">
        <v>7.0231481481481492E-2</v>
      </c>
      <c r="K57">
        <v>7.0231481481481492E-2</v>
      </c>
      <c r="L57">
        <v>10.199999999999999</v>
      </c>
    </row>
    <row r="58" spans="1:12" ht="17" hidden="1" x14ac:dyDescent="0.2">
      <c r="A58">
        <v>57</v>
      </c>
      <c r="B58" s="145">
        <v>8.0115740740740737E-2</v>
      </c>
      <c r="C58" t="s">
        <v>2419</v>
      </c>
      <c r="D58" t="s">
        <v>2420</v>
      </c>
      <c r="G58" t="s">
        <v>2310</v>
      </c>
      <c r="H58" t="s">
        <v>2314</v>
      </c>
    </row>
    <row r="59" spans="1:12" ht="17" hidden="1" x14ac:dyDescent="0.2">
      <c r="A59">
        <v>58</v>
      </c>
      <c r="B59" s="145">
        <v>8.0243055555555554E-2</v>
      </c>
      <c r="C59" t="s">
        <v>909</v>
      </c>
      <c r="D59" t="s">
        <v>2421</v>
      </c>
      <c r="G59" t="s">
        <v>2317</v>
      </c>
      <c r="H59" t="s">
        <v>135</v>
      </c>
    </row>
    <row r="60" spans="1:12" ht="17" hidden="1" x14ac:dyDescent="0.2">
      <c r="A60">
        <v>59</v>
      </c>
      <c r="B60" s="145">
        <v>8.0312499999999995E-2</v>
      </c>
      <c r="C60" t="s">
        <v>790</v>
      </c>
      <c r="D60" t="s">
        <v>2422</v>
      </c>
      <c r="G60" t="s">
        <v>2310</v>
      </c>
      <c r="H60" t="s">
        <v>2314</v>
      </c>
    </row>
    <row r="61" spans="1:12" ht="17" x14ac:dyDescent="0.2">
      <c r="A61">
        <v>60</v>
      </c>
      <c r="B61" s="145">
        <v>8.0486111111111105E-2</v>
      </c>
      <c r="C61" t="s">
        <v>1171</v>
      </c>
      <c r="D61" t="s">
        <v>1170</v>
      </c>
      <c r="G61" t="s">
        <v>2317</v>
      </c>
      <c r="H61" t="s">
        <v>135</v>
      </c>
      <c r="I61" t="s">
        <v>1660</v>
      </c>
      <c r="J61">
        <v>7.4224537037037033E-2</v>
      </c>
      <c r="K61">
        <v>7.4224537037037033E-2</v>
      </c>
      <c r="L61">
        <v>13.9</v>
      </c>
    </row>
    <row r="62" spans="1:12" ht="17" x14ac:dyDescent="0.2">
      <c r="A62">
        <v>61</v>
      </c>
      <c r="B62" s="145">
        <v>8.0844907407407407E-2</v>
      </c>
      <c r="C62" t="s">
        <v>1078</v>
      </c>
      <c r="D62" t="s">
        <v>1077</v>
      </c>
      <c r="G62" t="s">
        <v>1681</v>
      </c>
      <c r="H62" t="s">
        <v>2314</v>
      </c>
      <c r="I62" t="s">
        <v>1660</v>
      </c>
      <c r="J62">
        <v>7.6006944444444446E-2</v>
      </c>
      <c r="K62">
        <v>7.1354166666666663E-2</v>
      </c>
      <c r="L62">
        <v>15.8</v>
      </c>
    </row>
    <row r="63" spans="1:12" ht="17" hidden="1" x14ac:dyDescent="0.2">
      <c r="A63">
        <v>62</v>
      </c>
      <c r="B63" s="145">
        <v>8.1238425925925936E-2</v>
      </c>
      <c r="C63" t="s">
        <v>2423</v>
      </c>
      <c r="D63" t="s">
        <v>2424</v>
      </c>
      <c r="G63" t="s">
        <v>2317</v>
      </c>
      <c r="H63" t="s">
        <v>2314</v>
      </c>
    </row>
    <row r="64" spans="1:12" ht="17" hidden="1" x14ac:dyDescent="0.2">
      <c r="A64">
        <v>63</v>
      </c>
      <c r="B64" s="145">
        <v>8.1238425925925936E-2</v>
      </c>
      <c r="C64" t="s">
        <v>2425</v>
      </c>
      <c r="D64" t="s">
        <v>2426</v>
      </c>
      <c r="G64" t="s">
        <v>1816</v>
      </c>
      <c r="H64" t="s">
        <v>135</v>
      </c>
    </row>
    <row r="65" spans="1:12" ht="17" hidden="1" x14ac:dyDescent="0.2">
      <c r="A65">
        <v>64</v>
      </c>
      <c r="B65" s="145">
        <v>8.1284722222222217E-2</v>
      </c>
      <c r="C65" t="s">
        <v>839</v>
      </c>
      <c r="D65" t="s">
        <v>914</v>
      </c>
      <c r="G65" t="s">
        <v>1816</v>
      </c>
      <c r="H65" t="s">
        <v>135</v>
      </c>
    </row>
    <row r="66" spans="1:12" ht="17" hidden="1" x14ac:dyDescent="0.2">
      <c r="A66">
        <v>65</v>
      </c>
      <c r="B66" s="145">
        <v>8.1423611111111113E-2</v>
      </c>
      <c r="C66" t="s">
        <v>2427</v>
      </c>
      <c r="D66" t="s">
        <v>2428</v>
      </c>
      <c r="G66" t="s">
        <v>2317</v>
      </c>
      <c r="H66" t="s">
        <v>135</v>
      </c>
      <c r="I66" t="s">
        <v>2334</v>
      </c>
      <c r="J66">
        <v>7.4965277777777783E-2</v>
      </c>
      <c r="K66">
        <v>7.4965277777777783E-2</v>
      </c>
      <c r="L66">
        <v>14.5</v>
      </c>
    </row>
    <row r="67" spans="1:12" ht="17" hidden="1" x14ac:dyDescent="0.2">
      <c r="A67">
        <v>66</v>
      </c>
      <c r="B67" s="145">
        <v>8.1655092592592585E-2</v>
      </c>
      <c r="C67" t="s">
        <v>2406</v>
      </c>
      <c r="D67" t="s">
        <v>2369</v>
      </c>
      <c r="G67" t="s">
        <v>2311</v>
      </c>
      <c r="H67" t="s">
        <v>135</v>
      </c>
    </row>
    <row r="68" spans="1:12" ht="17" hidden="1" x14ac:dyDescent="0.2">
      <c r="A68">
        <v>67</v>
      </c>
      <c r="B68" s="145">
        <v>8.2361111111111107E-2</v>
      </c>
      <c r="C68" t="s">
        <v>931</v>
      </c>
      <c r="D68" t="s">
        <v>857</v>
      </c>
      <c r="G68" t="s">
        <v>1681</v>
      </c>
      <c r="H68" t="s">
        <v>135</v>
      </c>
    </row>
    <row r="69" spans="1:12" ht="17" hidden="1" x14ac:dyDescent="0.2">
      <c r="A69">
        <v>68</v>
      </c>
      <c r="B69" s="145">
        <v>8.2511574074074071E-2</v>
      </c>
      <c r="C69" t="s">
        <v>821</v>
      </c>
      <c r="D69" t="s">
        <v>2429</v>
      </c>
      <c r="G69" t="s">
        <v>2310</v>
      </c>
      <c r="H69" t="s">
        <v>135</v>
      </c>
    </row>
    <row r="70" spans="1:12" ht="17" hidden="1" x14ac:dyDescent="0.2">
      <c r="A70">
        <v>69</v>
      </c>
      <c r="B70" s="145">
        <v>8.2731481481481475E-2</v>
      </c>
      <c r="C70" t="s">
        <v>1115</v>
      </c>
      <c r="D70" t="s">
        <v>940</v>
      </c>
      <c r="G70" t="s">
        <v>2317</v>
      </c>
      <c r="H70" t="s">
        <v>135</v>
      </c>
      <c r="I70" t="s">
        <v>1328</v>
      </c>
    </row>
    <row r="71" spans="1:12" ht="17" hidden="1" x14ac:dyDescent="0.2">
      <c r="A71">
        <v>70</v>
      </c>
      <c r="B71" s="145">
        <v>8.2766203703703703E-2</v>
      </c>
      <c r="C71" t="s">
        <v>1096</v>
      </c>
      <c r="D71" t="s">
        <v>2375</v>
      </c>
      <c r="G71" t="s">
        <v>2311</v>
      </c>
      <c r="H71" t="s">
        <v>135</v>
      </c>
    </row>
    <row r="72" spans="1:12" ht="17" hidden="1" x14ac:dyDescent="0.2">
      <c r="A72">
        <v>71</v>
      </c>
      <c r="B72" s="145">
        <v>8.2766203703703703E-2</v>
      </c>
      <c r="C72" t="s">
        <v>1057</v>
      </c>
      <c r="D72" t="s">
        <v>2430</v>
      </c>
      <c r="G72" t="s">
        <v>2310</v>
      </c>
      <c r="H72" t="s">
        <v>135</v>
      </c>
    </row>
    <row r="73" spans="1:12" ht="17" hidden="1" x14ac:dyDescent="0.2">
      <c r="A73">
        <v>72</v>
      </c>
      <c r="B73" s="145">
        <v>8.3043981481481483E-2</v>
      </c>
      <c r="C73" t="s">
        <v>983</v>
      </c>
      <c r="D73" t="s">
        <v>2431</v>
      </c>
      <c r="G73" t="s">
        <v>1681</v>
      </c>
      <c r="H73" t="s">
        <v>135</v>
      </c>
    </row>
    <row r="74" spans="1:12" ht="17" hidden="1" x14ac:dyDescent="0.2">
      <c r="A74">
        <v>73</v>
      </c>
      <c r="B74" s="145">
        <v>8.3182870370370365E-2</v>
      </c>
      <c r="C74" t="s">
        <v>2432</v>
      </c>
      <c r="D74" t="s">
        <v>2433</v>
      </c>
      <c r="F74" t="s">
        <v>2312</v>
      </c>
      <c r="G74" t="s">
        <v>2310</v>
      </c>
      <c r="H74" t="s">
        <v>2314</v>
      </c>
      <c r="I74" t="s">
        <v>2335</v>
      </c>
      <c r="J74">
        <v>8.3182870370370365E-2</v>
      </c>
      <c r="K74">
        <v>8.3182870370370365E-2</v>
      </c>
      <c r="L74">
        <v>15.9</v>
      </c>
    </row>
    <row r="75" spans="1:12" ht="17" hidden="1" x14ac:dyDescent="0.2">
      <c r="A75">
        <v>74</v>
      </c>
      <c r="B75" s="145">
        <v>8.3344907407407409E-2</v>
      </c>
      <c r="C75" t="s">
        <v>2434</v>
      </c>
      <c r="D75" t="s">
        <v>2435</v>
      </c>
      <c r="G75" t="s">
        <v>2310</v>
      </c>
      <c r="H75" t="s">
        <v>2314</v>
      </c>
    </row>
    <row r="76" spans="1:12" ht="17" hidden="1" x14ac:dyDescent="0.2">
      <c r="A76">
        <v>75</v>
      </c>
      <c r="B76" s="145">
        <v>8.3657407407407403E-2</v>
      </c>
      <c r="C76" t="s">
        <v>1232</v>
      </c>
      <c r="D76" t="s">
        <v>2436</v>
      </c>
      <c r="F76" t="s">
        <v>2312</v>
      </c>
      <c r="G76" t="s">
        <v>2311</v>
      </c>
      <c r="H76" t="s">
        <v>135</v>
      </c>
      <c r="I76" t="s">
        <v>1322</v>
      </c>
      <c r="J76">
        <v>7.8611111111111118E-2</v>
      </c>
      <c r="K76">
        <v>7.8611111111111118E-2</v>
      </c>
      <c r="L76">
        <v>12.8</v>
      </c>
    </row>
    <row r="77" spans="1:12" ht="17" hidden="1" x14ac:dyDescent="0.2">
      <c r="A77">
        <v>76</v>
      </c>
      <c r="B77" s="145">
        <v>8.3912037037037035E-2</v>
      </c>
      <c r="C77" t="s">
        <v>2437</v>
      </c>
      <c r="D77" t="s">
        <v>2438</v>
      </c>
      <c r="G77" t="s">
        <v>1681</v>
      </c>
      <c r="H77" t="s">
        <v>135</v>
      </c>
    </row>
    <row r="78" spans="1:12" ht="17" hidden="1" x14ac:dyDescent="0.2">
      <c r="A78">
        <v>77</v>
      </c>
      <c r="B78" s="145">
        <v>8.3993055555555543E-2</v>
      </c>
      <c r="C78" t="s">
        <v>1099</v>
      </c>
      <c r="D78" t="s">
        <v>2439</v>
      </c>
      <c r="G78" t="s">
        <v>2317</v>
      </c>
      <c r="H78" t="s">
        <v>135</v>
      </c>
    </row>
    <row r="79" spans="1:12" ht="17" hidden="1" x14ac:dyDescent="0.2">
      <c r="A79">
        <v>78</v>
      </c>
      <c r="B79" s="145">
        <v>8.4016203703703704E-2</v>
      </c>
      <c r="C79" t="s">
        <v>2440</v>
      </c>
      <c r="D79" t="s">
        <v>784</v>
      </c>
      <c r="F79" t="s">
        <v>2315</v>
      </c>
      <c r="G79" t="s">
        <v>2310</v>
      </c>
      <c r="H79" t="s">
        <v>2314</v>
      </c>
      <c r="I79" t="s">
        <v>2319</v>
      </c>
      <c r="J79">
        <v>7.379629629629629E-2</v>
      </c>
      <c r="K79">
        <v>7.379629629629629E-2</v>
      </c>
      <c r="L79">
        <v>14.3</v>
      </c>
    </row>
    <row r="80" spans="1:12" ht="17" hidden="1" x14ac:dyDescent="0.2">
      <c r="A80">
        <v>79</v>
      </c>
      <c r="B80" s="145">
        <v>8.4050925925925932E-2</v>
      </c>
      <c r="C80" t="s">
        <v>827</v>
      </c>
      <c r="D80" t="s">
        <v>2441</v>
      </c>
      <c r="G80" t="s">
        <v>1681</v>
      </c>
      <c r="H80" t="s">
        <v>135</v>
      </c>
      <c r="I80" t="s">
        <v>1765</v>
      </c>
      <c r="J80">
        <v>7.8842592592592589E-2</v>
      </c>
      <c r="K80">
        <v>7.7800925925925926E-2</v>
      </c>
      <c r="L80">
        <v>11.8</v>
      </c>
    </row>
    <row r="81" spans="1:12" ht="17" hidden="1" x14ac:dyDescent="0.2">
      <c r="A81">
        <v>80</v>
      </c>
      <c r="B81" s="145">
        <v>8.4189814814814815E-2</v>
      </c>
      <c r="C81" t="s">
        <v>839</v>
      </c>
      <c r="D81" t="s">
        <v>2442</v>
      </c>
      <c r="G81" t="s">
        <v>2311</v>
      </c>
      <c r="H81" t="s">
        <v>135</v>
      </c>
    </row>
    <row r="82" spans="1:12" ht="17" hidden="1" x14ac:dyDescent="0.2">
      <c r="A82">
        <v>81</v>
      </c>
      <c r="B82" s="145">
        <v>8.4282407407407403E-2</v>
      </c>
      <c r="C82" t="s">
        <v>2406</v>
      </c>
      <c r="D82" t="s">
        <v>2443</v>
      </c>
      <c r="G82" t="s">
        <v>2311</v>
      </c>
      <c r="H82" t="s">
        <v>135</v>
      </c>
    </row>
    <row r="83" spans="1:12" ht="17" hidden="1" x14ac:dyDescent="0.2">
      <c r="A83">
        <v>82</v>
      </c>
      <c r="B83" s="145">
        <v>8.4282407407407403E-2</v>
      </c>
      <c r="C83" t="s">
        <v>1155</v>
      </c>
      <c r="D83" t="s">
        <v>2417</v>
      </c>
      <c r="G83" t="s">
        <v>2310</v>
      </c>
      <c r="H83" t="s">
        <v>135</v>
      </c>
    </row>
    <row r="84" spans="1:12" ht="17" hidden="1" x14ac:dyDescent="0.2">
      <c r="A84">
        <v>83</v>
      </c>
      <c r="B84" s="145">
        <v>8.4444444444444447E-2</v>
      </c>
      <c r="C84" t="s">
        <v>839</v>
      </c>
      <c r="D84" t="s">
        <v>2444</v>
      </c>
      <c r="G84" t="s">
        <v>2317</v>
      </c>
      <c r="H84" t="s">
        <v>135</v>
      </c>
    </row>
    <row r="85" spans="1:12" ht="17" hidden="1" x14ac:dyDescent="0.2">
      <c r="A85">
        <v>84</v>
      </c>
      <c r="B85" s="145">
        <v>8.5069444444444434E-2</v>
      </c>
      <c r="C85" t="s">
        <v>2445</v>
      </c>
      <c r="D85" t="s">
        <v>2446</v>
      </c>
      <c r="G85" t="s">
        <v>1681</v>
      </c>
      <c r="H85" t="s">
        <v>2314</v>
      </c>
    </row>
    <row r="86" spans="1:12" ht="17" hidden="1" x14ac:dyDescent="0.2">
      <c r="A86">
        <v>85</v>
      </c>
      <c r="B86" s="145">
        <v>8.5277777777777786E-2</v>
      </c>
      <c r="C86" t="s">
        <v>876</v>
      </c>
      <c r="D86" t="s">
        <v>1262</v>
      </c>
      <c r="F86" t="s">
        <v>2315</v>
      </c>
      <c r="G86" t="s">
        <v>1679</v>
      </c>
      <c r="H86" t="s">
        <v>135</v>
      </c>
      <c r="I86" t="s">
        <v>2336</v>
      </c>
      <c r="J86">
        <v>8.5277777777777786E-2</v>
      </c>
      <c r="K86">
        <v>3.4444444444444446</v>
      </c>
      <c r="L86">
        <v>15</v>
      </c>
    </row>
    <row r="87" spans="1:12" ht="17" hidden="1" x14ac:dyDescent="0.2">
      <c r="A87">
        <v>86</v>
      </c>
      <c r="B87" s="145">
        <v>8.5405092592592588E-2</v>
      </c>
      <c r="C87" t="s">
        <v>2447</v>
      </c>
      <c r="D87" t="s">
        <v>2448</v>
      </c>
      <c r="F87" t="s">
        <v>2315</v>
      </c>
      <c r="G87" t="s">
        <v>1681</v>
      </c>
      <c r="H87" t="s">
        <v>2314</v>
      </c>
      <c r="I87" t="s">
        <v>2337</v>
      </c>
      <c r="J87">
        <v>8.5405092592592588E-2</v>
      </c>
      <c r="K87">
        <v>8.0439814814814811E-2</v>
      </c>
      <c r="L87">
        <v>23.3</v>
      </c>
    </row>
    <row r="88" spans="1:12" ht="17" hidden="1" x14ac:dyDescent="0.2">
      <c r="A88">
        <v>87</v>
      </c>
      <c r="B88" s="145">
        <v>8.5902777777777772E-2</v>
      </c>
      <c r="C88" t="s">
        <v>945</v>
      </c>
      <c r="D88" t="s">
        <v>904</v>
      </c>
      <c r="G88" t="s">
        <v>1685</v>
      </c>
      <c r="H88" t="s">
        <v>135</v>
      </c>
    </row>
    <row r="89" spans="1:12" ht="17" hidden="1" x14ac:dyDescent="0.2">
      <c r="A89">
        <v>88</v>
      </c>
      <c r="B89" s="145">
        <v>8.6145833333333324E-2</v>
      </c>
      <c r="C89" t="s">
        <v>1052</v>
      </c>
      <c r="D89" t="s">
        <v>2449</v>
      </c>
      <c r="G89" t="s">
        <v>1816</v>
      </c>
      <c r="H89" t="s">
        <v>135</v>
      </c>
      <c r="I89" t="s">
        <v>2338</v>
      </c>
      <c r="J89">
        <v>7.3252314814814812E-2</v>
      </c>
      <c r="K89">
        <v>4.1298611111111105</v>
      </c>
      <c r="L89">
        <v>9.9</v>
      </c>
    </row>
    <row r="90" spans="1:12" ht="17" hidden="1" x14ac:dyDescent="0.2">
      <c r="A90">
        <v>89</v>
      </c>
      <c r="B90" s="145">
        <v>8.6261574074074074E-2</v>
      </c>
      <c r="C90" t="s">
        <v>1011</v>
      </c>
      <c r="D90" t="s">
        <v>2450</v>
      </c>
      <c r="G90" t="s">
        <v>2317</v>
      </c>
      <c r="H90" t="s">
        <v>2314</v>
      </c>
    </row>
    <row r="91" spans="1:12" ht="17" hidden="1" x14ac:dyDescent="0.2">
      <c r="A91">
        <v>90</v>
      </c>
      <c r="B91" s="145">
        <v>8.627314814814814E-2</v>
      </c>
      <c r="C91" t="s">
        <v>2451</v>
      </c>
      <c r="D91" t="s">
        <v>2452</v>
      </c>
      <c r="G91" t="s">
        <v>2311</v>
      </c>
      <c r="H91" t="s">
        <v>135</v>
      </c>
    </row>
    <row r="92" spans="1:12" ht="17" hidden="1" x14ac:dyDescent="0.2">
      <c r="A92">
        <v>91</v>
      </c>
      <c r="B92" s="145">
        <v>8.6631944444444442E-2</v>
      </c>
      <c r="C92" t="s">
        <v>2453</v>
      </c>
      <c r="D92" t="s">
        <v>2454</v>
      </c>
      <c r="F92" t="s">
        <v>2312</v>
      </c>
      <c r="G92" t="s">
        <v>2317</v>
      </c>
      <c r="H92" t="s">
        <v>135</v>
      </c>
      <c r="I92" t="s">
        <v>2337</v>
      </c>
      <c r="J92">
        <v>8.6631944444444442E-2</v>
      </c>
      <c r="K92">
        <v>8.6631944444444442E-2</v>
      </c>
      <c r="L92">
        <v>18.100000000000001</v>
      </c>
    </row>
    <row r="93" spans="1:12" ht="17" hidden="1" x14ac:dyDescent="0.2">
      <c r="A93">
        <v>92</v>
      </c>
      <c r="B93" s="145">
        <v>8.6990740740740743E-2</v>
      </c>
      <c r="C93" t="s">
        <v>872</v>
      </c>
      <c r="D93" t="s">
        <v>2455</v>
      </c>
      <c r="G93" t="s">
        <v>2311</v>
      </c>
      <c r="H93" t="s">
        <v>135</v>
      </c>
      <c r="I93" t="s">
        <v>1322</v>
      </c>
      <c r="J93">
        <v>7.6689814814814808E-2</v>
      </c>
      <c r="K93">
        <v>7.3611111111111113E-2</v>
      </c>
      <c r="L93">
        <v>14.1</v>
      </c>
    </row>
    <row r="94" spans="1:12" ht="17" hidden="1" x14ac:dyDescent="0.2">
      <c r="A94">
        <v>93</v>
      </c>
      <c r="B94" s="145">
        <v>8.7083333333333332E-2</v>
      </c>
      <c r="C94" t="s">
        <v>2456</v>
      </c>
      <c r="D94" t="s">
        <v>2457</v>
      </c>
      <c r="G94" t="s">
        <v>1681</v>
      </c>
      <c r="H94" t="s">
        <v>135</v>
      </c>
    </row>
    <row r="95" spans="1:12" ht="17" hidden="1" x14ac:dyDescent="0.2">
      <c r="A95">
        <v>94</v>
      </c>
      <c r="B95" s="145">
        <v>8.7106481481481479E-2</v>
      </c>
      <c r="C95" t="s">
        <v>1021</v>
      </c>
      <c r="D95" t="s">
        <v>1262</v>
      </c>
      <c r="G95" t="s">
        <v>1816</v>
      </c>
      <c r="H95" t="s">
        <v>135</v>
      </c>
    </row>
    <row r="96" spans="1:12" ht="17" hidden="1" x14ac:dyDescent="0.2">
      <c r="A96">
        <v>95</v>
      </c>
      <c r="B96" s="145">
        <v>8.7210648148148148E-2</v>
      </c>
      <c r="C96" t="s">
        <v>2394</v>
      </c>
      <c r="D96" t="s">
        <v>2438</v>
      </c>
      <c r="G96" t="s">
        <v>2311</v>
      </c>
      <c r="H96" t="s">
        <v>135</v>
      </c>
    </row>
    <row r="97" spans="1:12" ht="17" hidden="1" x14ac:dyDescent="0.2">
      <c r="A97">
        <v>96</v>
      </c>
      <c r="B97" s="145">
        <v>8.7280092592592604E-2</v>
      </c>
      <c r="C97" t="s">
        <v>2458</v>
      </c>
      <c r="D97" t="s">
        <v>2459</v>
      </c>
      <c r="G97" t="s">
        <v>1681</v>
      </c>
      <c r="H97" t="s">
        <v>2314</v>
      </c>
    </row>
    <row r="98" spans="1:12" ht="17" hidden="1" x14ac:dyDescent="0.2">
      <c r="A98">
        <v>97</v>
      </c>
      <c r="B98" s="145">
        <v>8.7337962962962964E-2</v>
      </c>
      <c r="C98" t="s">
        <v>2460</v>
      </c>
      <c r="D98" t="s">
        <v>2461</v>
      </c>
      <c r="G98" t="s">
        <v>1681</v>
      </c>
      <c r="H98" t="s">
        <v>135</v>
      </c>
    </row>
    <row r="99" spans="1:12" ht="17" hidden="1" x14ac:dyDescent="0.2">
      <c r="A99">
        <v>98</v>
      </c>
      <c r="B99" s="145">
        <v>8.7523148148148155E-2</v>
      </c>
      <c r="C99" t="s">
        <v>2462</v>
      </c>
      <c r="D99" t="s">
        <v>2463</v>
      </c>
      <c r="G99" t="s">
        <v>2310</v>
      </c>
      <c r="H99" t="s">
        <v>135</v>
      </c>
    </row>
    <row r="100" spans="1:12" ht="17" hidden="1" x14ac:dyDescent="0.2">
      <c r="A100">
        <v>99</v>
      </c>
      <c r="B100" s="145">
        <v>8.7615740740740744E-2</v>
      </c>
      <c r="C100" t="s">
        <v>821</v>
      </c>
      <c r="D100" t="s">
        <v>2464</v>
      </c>
      <c r="G100" t="s">
        <v>1681</v>
      </c>
      <c r="H100" t="s">
        <v>135</v>
      </c>
      <c r="I100" t="s">
        <v>2339</v>
      </c>
      <c r="J100">
        <v>7.5127314814814813E-2</v>
      </c>
      <c r="K100">
        <v>7.5127314814814813E-2</v>
      </c>
      <c r="L100">
        <v>11.8</v>
      </c>
    </row>
    <row r="101" spans="1:12" ht="17" hidden="1" x14ac:dyDescent="0.2">
      <c r="A101">
        <v>100</v>
      </c>
      <c r="B101" s="145">
        <v>8.7719907407407413E-2</v>
      </c>
      <c r="C101" t="s">
        <v>920</v>
      </c>
      <c r="D101" t="s">
        <v>1056</v>
      </c>
      <c r="G101" t="s">
        <v>2310</v>
      </c>
      <c r="H101" t="s">
        <v>135</v>
      </c>
    </row>
    <row r="102" spans="1:12" ht="17" hidden="1" x14ac:dyDescent="0.2">
      <c r="A102">
        <v>101</v>
      </c>
      <c r="B102" s="145">
        <v>8.7870370370370376E-2</v>
      </c>
      <c r="C102" t="s">
        <v>893</v>
      </c>
      <c r="D102" t="s">
        <v>2465</v>
      </c>
      <c r="G102" t="s">
        <v>2310</v>
      </c>
      <c r="H102" t="s">
        <v>2314</v>
      </c>
    </row>
    <row r="103" spans="1:12" ht="17" hidden="1" x14ac:dyDescent="0.2">
      <c r="A103">
        <v>102</v>
      </c>
      <c r="B103" s="145">
        <v>8.7881944444444457E-2</v>
      </c>
      <c r="C103" t="s">
        <v>2466</v>
      </c>
      <c r="D103" t="s">
        <v>2467</v>
      </c>
      <c r="G103" t="s">
        <v>2310</v>
      </c>
      <c r="H103" t="s">
        <v>135</v>
      </c>
    </row>
    <row r="104" spans="1:12" ht="17" hidden="1" x14ac:dyDescent="0.2">
      <c r="A104">
        <v>103</v>
      </c>
      <c r="B104" s="145">
        <v>8.789351851851851E-2</v>
      </c>
      <c r="C104" t="s">
        <v>1159</v>
      </c>
      <c r="D104" t="s">
        <v>2467</v>
      </c>
      <c r="G104" t="s">
        <v>1679</v>
      </c>
      <c r="H104" t="s">
        <v>135</v>
      </c>
    </row>
    <row r="105" spans="1:12" ht="17" hidden="1" x14ac:dyDescent="0.2">
      <c r="A105">
        <v>104</v>
      </c>
      <c r="B105" s="145">
        <v>8.7939814814814818E-2</v>
      </c>
      <c r="C105" t="s">
        <v>893</v>
      </c>
      <c r="D105" t="s">
        <v>2468</v>
      </c>
      <c r="G105" t="s">
        <v>2310</v>
      </c>
      <c r="H105" t="s">
        <v>2314</v>
      </c>
    </row>
    <row r="106" spans="1:12" ht="17" hidden="1" x14ac:dyDescent="0.2">
      <c r="A106">
        <v>105</v>
      </c>
      <c r="B106" s="145">
        <v>8.8240740740740745E-2</v>
      </c>
      <c r="C106" t="s">
        <v>1050</v>
      </c>
      <c r="D106" t="s">
        <v>2469</v>
      </c>
      <c r="F106" t="s">
        <v>2315</v>
      </c>
      <c r="G106" t="s">
        <v>2317</v>
      </c>
      <c r="H106" t="s">
        <v>135</v>
      </c>
      <c r="I106" t="s">
        <v>2340</v>
      </c>
      <c r="J106">
        <v>7.9444444444444443E-2</v>
      </c>
      <c r="K106">
        <v>7.3460648148148136E-2</v>
      </c>
      <c r="L106">
        <v>17.100000000000001</v>
      </c>
    </row>
    <row r="107" spans="1:12" ht="17" hidden="1" x14ac:dyDescent="0.2">
      <c r="A107">
        <v>106</v>
      </c>
      <c r="B107" s="145">
        <v>8.8240740740740745E-2</v>
      </c>
      <c r="C107" t="s">
        <v>2470</v>
      </c>
      <c r="D107" t="s">
        <v>2471</v>
      </c>
      <c r="G107" t="s">
        <v>1679</v>
      </c>
      <c r="H107" t="s">
        <v>2314</v>
      </c>
      <c r="I107" t="s">
        <v>2318</v>
      </c>
      <c r="J107">
        <v>7.9004629629629633E-2</v>
      </c>
      <c r="K107">
        <v>4.0770833333333334</v>
      </c>
      <c r="L107">
        <v>13.1</v>
      </c>
    </row>
    <row r="108" spans="1:12" ht="17" hidden="1" x14ac:dyDescent="0.2">
      <c r="A108">
        <v>107</v>
      </c>
      <c r="B108" s="145">
        <v>8.8275462962962958E-2</v>
      </c>
      <c r="C108" t="s">
        <v>839</v>
      </c>
      <c r="D108" t="s">
        <v>2472</v>
      </c>
      <c r="G108" t="s">
        <v>1679</v>
      </c>
      <c r="H108" t="s">
        <v>135</v>
      </c>
    </row>
    <row r="109" spans="1:12" ht="17" hidden="1" x14ac:dyDescent="0.2">
      <c r="A109">
        <v>110</v>
      </c>
      <c r="B109" s="145">
        <v>8.8344907407407414E-2</v>
      </c>
      <c r="C109" t="s">
        <v>2473</v>
      </c>
      <c r="D109" t="s">
        <v>2474</v>
      </c>
      <c r="G109" t="s">
        <v>1816</v>
      </c>
      <c r="H109" t="s">
        <v>135</v>
      </c>
    </row>
    <row r="110" spans="1:12" ht="17" hidden="1" x14ac:dyDescent="0.2">
      <c r="A110">
        <v>108</v>
      </c>
      <c r="B110" s="145">
        <v>8.8402777777777775E-2</v>
      </c>
      <c r="C110" t="s">
        <v>2425</v>
      </c>
      <c r="D110" t="s">
        <v>2475</v>
      </c>
      <c r="G110" t="s">
        <v>2317</v>
      </c>
      <c r="H110" t="s">
        <v>135</v>
      </c>
      <c r="I110" t="s">
        <v>2319</v>
      </c>
      <c r="J110">
        <v>8.2662037037037034E-2</v>
      </c>
      <c r="K110">
        <v>8.2662037037037034E-2</v>
      </c>
      <c r="L110">
        <v>15.4</v>
      </c>
    </row>
    <row r="111" spans="1:12" ht="17" hidden="1" x14ac:dyDescent="0.2">
      <c r="A111">
        <v>109</v>
      </c>
      <c r="B111" s="145">
        <v>8.847222222222223E-2</v>
      </c>
      <c r="C111" t="s">
        <v>2476</v>
      </c>
      <c r="D111" t="s">
        <v>2477</v>
      </c>
      <c r="F111" t="s">
        <v>2315</v>
      </c>
      <c r="G111" t="s">
        <v>2311</v>
      </c>
      <c r="H111" t="s">
        <v>2314</v>
      </c>
      <c r="I111" t="s">
        <v>2319</v>
      </c>
      <c r="J111">
        <v>7.946759259259259E-2</v>
      </c>
      <c r="K111">
        <v>7.9259259259259265E-2</v>
      </c>
      <c r="L111">
        <v>15</v>
      </c>
    </row>
    <row r="112" spans="1:12" ht="17" hidden="1" x14ac:dyDescent="0.2">
      <c r="A112">
        <v>111</v>
      </c>
      <c r="B112" s="145">
        <v>8.8946759259259267E-2</v>
      </c>
      <c r="C112" t="s">
        <v>2478</v>
      </c>
      <c r="D112" t="s">
        <v>2479</v>
      </c>
      <c r="G112" t="s">
        <v>2311</v>
      </c>
      <c r="H112" t="s">
        <v>2314</v>
      </c>
    </row>
    <row r="113" spans="1:12" ht="17" hidden="1" x14ac:dyDescent="0.2">
      <c r="A113">
        <v>112</v>
      </c>
      <c r="B113" s="145">
        <v>8.9016203703703708E-2</v>
      </c>
      <c r="C113" t="s">
        <v>918</v>
      </c>
      <c r="D113" t="s">
        <v>2480</v>
      </c>
      <c r="G113" t="s">
        <v>2310</v>
      </c>
      <c r="H113" t="s">
        <v>2314</v>
      </c>
    </row>
    <row r="114" spans="1:12" ht="17" hidden="1" x14ac:dyDescent="0.2">
      <c r="A114">
        <v>113</v>
      </c>
      <c r="B114" s="145">
        <v>8.9409722222222224E-2</v>
      </c>
      <c r="C114" t="s">
        <v>1123</v>
      </c>
      <c r="D114" t="s">
        <v>1198</v>
      </c>
      <c r="G114" t="s">
        <v>1816</v>
      </c>
      <c r="H114" t="s">
        <v>2314</v>
      </c>
    </row>
    <row r="115" spans="1:12" ht="17" hidden="1" x14ac:dyDescent="0.2">
      <c r="A115">
        <v>114</v>
      </c>
      <c r="B115" s="145">
        <v>8.9629629629629629E-2</v>
      </c>
      <c r="C115" t="s">
        <v>2481</v>
      </c>
      <c r="D115" t="s">
        <v>2482</v>
      </c>
      <c r="G115" t="s">
        <v>1681</v>
      </c>
      <c r="H115" t="s">
        <v>135</v>
      </c>
    </row>
    <row r="116" spans="1:12" ht="17" hidden="1" x14ac:dyDescent="0.2">
      <c r="A116">
        <v>115</v>
      </c>
      <c r="B116" s="145">
        <v>8.9733796296296298E-2</v>
      </c>
      <c r="C116" t="s">
        <v>2374</v>
      </c>
      <c r="D116" t="s">
        <v>2483</v>
      </c>
      <c r="F116" t="s">
        <v>2315</v>
      </c>
      <c r="G116" t="s">
        <v>1679</v>
      </c>
      <c r="H116" t="s">
        <v>135</v>
      </c>
      <c r="I116" t="s">
        <v>2319</v>
      </c>
      <c r="J116">
        <v>8.9733796296296298E-2</v>
      </c>
      <c r="K116">
        <v>7.6226851851851851E-2</v>
      </c>
      <c r="L116">
        <v>18</v>
      </c>
    </row>
    <row r="117" spans="1:12" ht="17" hidden="1" x14ac:dyDescent="0.2">
      <c r="A117">
        <v>116</v>
      </c>
      <c r="B117" s="145">
        <v>8.9837962962962967E-2</v>
      </c>
      <c r="C117" t="s">
        <v>2484</v>
      </c>
      <c r="D117" t="s">
        <v>2485</v>
      </c>
      <c r="G117" t="s">
        <v>2317</v>
      </c>
      <c r="H117" t="s">
        <v>2314</v>
      </c>
    </row>
    <row r="118" spans="1:12" ht="17" hidden="1" x14ac:dyDescent="0.2">
      <c r="A118">
        <v>117</v>
      </c>
      <c r="B118" s="145">
        <v>8.9918981481481475E-2</v>
      </c>
      <c r="C118" t="s">
        <v>1208</v>
      </c>
      <c r="D118" t="s">
        <v>2486</v>
      </c>
      <c r="G118" t="s">
        <v>2310</v>
      </c>
      <c r="H118" t="s">
        <v>135</v>
      </c>
    </row>
    <row r="119" spans="1:12" ht="17" hidden="1" x14ac:dyDescent="0.2">
      <c r="A119">
        <v>118</v>
      </c>
      <c r="B119" s="145">
        <v>8.9953703703703702E-2</v>
      </c>
      <c r="C119" t="s">
        <v>1100</v>
      </c>
      <c r="D119" t="s">
        <v>2487</v>
      </c>
      <c r="G119" t="s">
        <v>1816</v>
      </c>
      <c r="H119" t="s">
        <v>2314</v>
      </c>
    </row>
    <row r="120" spans="1:12" ht="17" hidden="1" x14ac:dyDescent="0.2">
      <c r="A120">
        <v>119</v>
      </c>
      <c r="B120" s="145">
        <v>8.998842592592593E-2</v>
      </c>
      <c r="C120" t="s">
        <v>1015</v>
      </c>
      <c r="D120" t="s">
        <v>2488</v>
      </c>
      <c r="F120" t="s">
        <v>2315</v>
      </c>
      <c r="G120" t="s">
        <v>1816</v>
      </c>
      <c r="H120" t="s">
        <v>135</v>
      </c>
      <c r="I120" t="s">
        <v>2341</v>
      </c>
      <c r="J120">
        <v>8.998842592592593E-2</v>
      </c>
      <c r="K120">
        <v>7.6724537037037036E-2</v>
      </c>
      <c r="L120">
        <v>12.2</v>
      </c>
    </row>
    <row r="121" spans="1:12" ht="17" hidden="1" x14ac:dyDescent="0.2">
      <c r="A121">
        <v>120</v>
      </c>
      <c r="B121" s="145">
        <v>9.0173611111111107E-2</v>
      </c>
      <c r="C121" t="s">
        <v>2489</v>
      </c>
      <c r="D121" t="s">
        <v>2490</v>
      </c>
      <c r="G121" t="s">
        <v>1685</v>
      </c>
      <c r="H121" t="s">
        <v>135</v>
      </c>
      <c r="I121" t="s">
        <v>2342</v>
      </c>
      <c r="J121">
        <v>7.8425925925925913E-2</v>
      </c>
      <c r="K121">
        <v>4.1166666666666663</v>
      </c>
      <c r="L121">
        <v>14.7</v>
      </c>
    </row>
    <row r="122" spans="1:12" ht="17" hidden="1" x14ac:dyDescent="0.2">
      <c r="A122">
        <v>121</v>
      </c>
      <c r="B122" s="145">
        <v>9.0277777777777776E-2</v>
      </c>
      <c r="C122" t="s">
        <v>1115</v>
      </c>
      <c r="D122" t="s">
        <v>944</v>
      </c>
      <c r="G122" t="s">
        <v>2310</v>
      </c>
      <c r="H122" t="s">
        <v>135</v>
      </c>
    </row>
    <row r="123" spans="1:12" ht="17" hidden="1" x14ac:dyDescent="0.2">
      <c r="A123">
        <v>122</v>
      </c>
      <c r="B123" s="145">
        <v>9.0312500000000004E-2</v>
      </c>
      <c r="C123" t="s">
        <v>2491</v>
      </c>
      <c r="D123" t="s">
        <v>2492</v>
      </c>
      <c r="G123" t="s">
        <v>1681</v>
      </c>
      <c r="H123" t="s">
        <v>2314</v>
      </c>
    </row>
    <row r="124" spans="1:12" ht="17" hidden="1" x14ac:dyDescent="0.2">
      <c r="A124">
        <v>123</v>
      </c>
      <c r="B124" s="145">
        <v>9.0532407407407409E-2</v>
      </c>
      <c r="C124" t="s">
        <v>1015</v>
      </c>
      <c r="D124" t="s">
        <v>780</v>
      </c>
      <c r="G124" t="s">
        <v>1681</v>
      </c>
      <c r="H124" t="s">
        <v>135</v>
      </c>
    </row>
    <row r="125" spans="1:12" ht="17" hidden="1" x14ac:dyDescent="0.2">
      <c r="A125">
        <v>124</v>
      </c>
      <c r="B125" s="145">
        <v>9.0578703703703703E-2</v>
      </c>
      <c r="C125" t="s">
        <v>2493</v>
      </c>
      <c r="D125" t="s">
        <v>2494</v>
      </c>
      <c r="G125" t="s">
        <v>1681</v>
      </c>
      <c r="H125" t="s">
        <v>2314</v>
      </c>
      <c r="I125" t="s">
        <v>2343</v>
      </c>
      <c r="J125">
        <v>8.9953703703703702E-2</v>
      </c>
      <c r="K125">
        <v>4.1597222222222223</v>
      </c>
      <c r="L125">
        <v>17.100000000000001</v>
      </c>
    </row>
    <row r="126" spans="1:12" ht="17" hidden="1" x14ac:dyDescent="0.2">
      <c r="A126">
        <v>125</v>
      </c>
      <c r="B126" s="145">
        <v>9.072916666666668E-2</v>
      </c>
      <c r="C126" t="s">
        <v>2495</v>
      </c>
      <c r="D126" t="s">
        <v>2374</v>
      </c>
      <c r="G126" t="s">
        <v>1679</v>
      </c>
      <c r="H126" t="s">
        <v>2314</v>
      </c>
    </row>
    <row r="127" spans="1:12" ht="17" hidden="1" x14ac:dyDescent="0.2">
      <c r="A127">
        <v>126</v>
      </c>
      <c r="B127" s="145">
        <v>9.0740740740740733E-2</v>
      </c>
      <c r="C127" t="s">
        <v>1155</v>
      </c>
      <c r="D127" t="s">
        <v>2496</v>
      </c>
      <c r="G127" t="s">
        <v>1679</v>
      </c>
      <c r="H127" t="s">
        <v>135</v>
      </c>
      <c r="I127" t="s">
        <v>1955</v>
      </c>
      <c r="J127">
        <v>8.8692129629629635E-2</v>
      </c>
      <c r="K127">
        <v>8.8692129629629635E-2</v>
      </c>
      <c r="L127">
        <v>15.5</v>
      </c>
    </row>
    <row r="128" spans="1:12" ht="17" hidden="1" x14ac:dyDescent="0.2">
      <c r="A128">
        <v>127</v>
      </c>
      <c r="B128" s="145">
        <v>9.0949074074074085E-2</v>
      </c>
      <c r="C128" t="s">
        <v>2497</v>
      </c>
      <c r="D128" t="s">
        <v>2498</v>
      </c>
      <c r="F128" t="s">
        <v>2312</v>
      </c>
      <c r="G128" t="s">
        <v>2310</v>
      </c>
      <c r="H128" t="s">
        <v>2314</v>
      </c>
      <c r="I128" t="s">
        <v>1765</v>
      </c>
      <c r="J128">
        <v>9.0949074074074085E-2</v>
      </c>
      <c r="K128">
        <v>9.0949074074074085E-2</v>
      </c>
      <c r="L128">
        <v>19.899999999999999</v>
      </c>
    </row>
    <row r="129" spans="1:12" ht="17" hidden="1" x14ac:dyDescent="0.2">
      <c r="A129">
        <v>128</v>
      </c>
      <c r="B129" s="145">
        <v>9.0972222222222218E-2</v>
      </c>
      <c r="C129" t="s">
        <v>2499</v>
      </c>
      <c r="D129" t="s">
        <v>2500</v>
      </c>
      <c r="G129" t="s">
        <v>2317</v>
      </c>
      <c r="H129" t="s">
        <v>135</v>
      </c>
    </row>
    <row r="130" spans="1:12" ht="17" hidden="1" x14ac:dyDescent="0.2">
      <c r="A130">
        <v>129</v>
      </c>
      <c r="B130" s="145">
        <v>9.0983796296296285E-2</v>
      </c>
      <c r="C130" t="s">
        <v>1187</v>
      </c>
      <c r="D130" t="s">
        <v>1082</v>
      </c>
      <c r="G130" t="s">
        <v>1681</v>
      </c>
      <c r="H130" t="s">
        <v>2314</v>
      </c>
      <c r="I130" t="s">
        <v>2344</v>
      </c>
    </row>
    <row r="131" spans="1:12" ht="17" x14ac:dyDescent="0.2">
      <c r="A131">
        <v>130</v>
      </c>
      <c r="B131" s="145">
        <v>9.1076388888888901E-2</v>
      </c>
      <c r="C131" t="s">
        <v>1187</v>
      </c>
      <c r="D131" t="s">
        <v>1186</v>
      </c>
      <c r="F131" t="s">
        <v>2315</v>
      </c>
      <c r="G131" t="s">
        <v>1681</v>
      </c>
      <c r="H131" t="s">
        <v>2314</v>
      </c>
      <c r="I131" t="s">
        <v>1660</v>
      </c>
      <c r="J131">
        <v>9.1076388888888901E-2</v>
      </c>
      <c r="K131">
        <v>8.2060185185185194E-2</v>
      </c>
      <c r="L131">
        <v>32.6</v>
      </c>
    </row>
    <row r="132" spans="1:12" ht="17" hidden="1" x14ac:dyDescent="0.2">
      <c r="A132">
        <v>131</v>
      </c>
      <c r="B132" s="145">
        <v>9.1099537037037034E-2</v>
      </c>
      <c r="C132" t="s">
        <v>1041</v>
      </c>
      <c r="D132" t="s">
        <v>2501</v>
      </c>
      <c r="G132" t="s">
        <v>2317</v>
      </c>
      <c r="H132" t="s">
        <v>135</v>
      </c>
      <c r="I132" t="s">
        <v>2345</v>
      </c>
      <c r="J132">
        <v>8.5115740740740742E-2</v>
      </c>
      <c r="K132">
        <v>7.4502314814814813E-2</v>
      </c>
      <c r="L132">
        <v>13.2</v>
      </c>
    </row>
    <row r="133" spans="1:12" ht="17" hidden="1" x14ac:dyDescent="0.2">
      <c r="A133">
        <v>132</v>
      </c>
      <c r="B133" s="145">
        <v>9.1145833333333329E-2</v>
      </c>
      <c r="C133" t="s">
        <v>1047</v>
      </c>
      <c r="D133" t="s">
        <v>2502</v>
      </c>
      <c r="G133" t="s">
        <v>1681</v>
      </c>
      <c r="H133" t="s">
        <v>135</v>
      </c>
    </row>
    <row r="134" spans="1:12" ht="17" hidden="1" x14ac:dyDescent="0.2">
      <c r="A134">
        <v>133</v>
      </c>
      <c r="B134" s="145">
        <v>9.1226851851851851E-2</v>
      </c>
      <c r="C134" t="s">
        <v>839</v>
      </c>
      <c r="D134" t="s">
        <v>2503</v>
      </c>
      <c r="G134" t="s">
        <v>1816</v>
      </c>
      <c r="H134" t="s">
        <v>135</v>
      </c>
    </row>
    <row r="135" spans="1:12" ht="17" hidden="1" x14ac:dyDescent="0.2">
      <c r="A135">
        <v>134</v>
      </c>
      <c r="B135" s="145">
        <v>9.1307870370370373E-2</v>
      </c>
      <c r="C135" t="s">
        <v>786</v>
      </c>
      <c r="D135" t="s">
        <v>2504</v>
      </c>
      <c r="F135" t="s">
        <v>2312</v>
      </c>
      <c r="G135" t="s">
        <v>1816</v>
      </c>
      <c r="H135" t="s">
        <v>135</v>
      </c>
      <c r="I135" t="s">
        <v>2346</v>
      </c>
      <c r="J135">
        <v>9.1307870370370373E-2</v>
      </c>
      <c r="K135">
        <v>9.1307870370370373E-2</v>
      </c>
      <c r="L135">
        <v>16.3</v>
      </c>
    </row>
    <row r="136" spans="1:12" ht="17" hidden="1" x14ac:dyDescent="0.2">
      <c r="A136">
        <v>135</v>
      </c>
      <c r="B136" s="145">
        <v>9.1620370370370366E-2</v>
      </c>
      <c r="C136" t="s">
        <v>1057</v>
      </c>
      <c r="D136" t="s">
        <v>2505</v>
      </c>
      <c r="G136" t="s">
        <v>2310</v>
      </c>
      <c r="H136" t="s">
        <v>135</v>
      </c>
    </row>
    <row r="137" spans="1:12" ht="17" hidden="1" x14ac:dyDescent="0.2">
      <c r="A137">
        <v>136</v>
      </c>
      <c r="B137" s="145">
        <v>9.1643518518518527E-2</v>
      </c>
      <c r="C137" t="s">
        <v>876</v>
      </c>
      <c r="D137" t="s">
        <v>2506</v>
      </c>
      <c r="G137" t="s">
        <v>2311</v>
      </c>
      <c r="H137" t="s">
        <v>135</v>
      </c>
    </row>
    <row r="138" spans="1:12" ht="17" hidden="1" x14ac:dyDescent="0.2">
      <c r="A138">
        <v>137</v>
      </c>
      <c r="B138" s="145">
        <v>9.1655092592592594E-2</v>
      </c>
      <c r="C138" t="s">
        <v>846</v>
      </c>
      <c r="D138" t="s">
        <v>2490</v>
      </c>
      <c r="G138" t="s">
        <v>2310</v>
      </c>
      <c r="H138" t="s">
        <v>135</v>
      </c>
    </row>
    <row r="139" spans="1:12" ht="17" hidden="1" x14ac:dyDescent="0.2">
      <c r="A139">
        <v>138</v>
      </c>
      <c r="B139" s="145">
        <v>9.1666666666666674E-2</v>
      </c>
      <c r="C139" t="s">
        <v>821</v>
      </c>
      <c r="D139" t="s">
        <v>2490</v>
      </c>
      <c r="G139" t="s">
        <v>1681</v>
      </c>
      <c r="H139" t="s">
        <v>135</v>
      </c>
    </row>
    <row r="140" spans="1:12" ht="17" hidden="1" x14ac:dyDescent="0.2">
      <c r="A140">
        <v>139</v>
      </c>
      <c r="B140" s="145">
        <v>9.1689814814814807E-2</v>
      </c>
      <c r="C140" t="s">
        <v>813</v>
      </c>
      <c r="D140" t="s">
        <v>2507</v>
      </c>
      <c r="G140" t="s">
        <v>1681</v>
      </c>
      <c r="H140" t="s">
        <v>135</v>
      </c>
    </row>
    <row r="141" spans="1:12" ht="17" hidden="1" x14ac:dyDescent="0.2">
      <c r="A141">
        <v>140</v>
      </c>
      <c r="B141" s="145">
        <v>9.1817129629629624E-2</v>
      </c>
      <c r="C141" t="s">
        <v>1235</v>
      </c>
      <c r="D141" t="s">
        <v>2402</v>
      </c>
      <c r="F141" t="s">
        <v>2315</v>
      </c>
      <c r="G141" t="s">
        <v>1685</v>
      </c>
      <c r="H141" t="s">
        <v>2314</v>
      </c>
      <c r="I141" t="s">
        <v>2319</v>
      </c>
      <c r="J141">
        <v>7.256944444444445E-2</v>
      </c>
      <c r="K141">
        <v>3.9145833333333333</v>
      </c>
      <c r="L141">
        <v>10.7</v>
      </c>
    </row>
    <row r="142" spans="1:12" ht="17" hidden="1" x14ac:dyDescent="0.2">
      <c r="A142">
        <v>141</v>
      </c>
      <c r="B142" s="145">
        <v>9.1921296296296293E-2</v>
      </c>
      <c r="C142" t="s">
        <v>803</v>
      </c>
      <c r="D142" t="s">
        <v>2508</v>
      </c>
      <c r="G142" t="s">
        <v>1681</v>
      </c>
      <c r="H142" t="s">
        <v>135</v>
      </c>
    </row>
    <row r="143" spans="1:12" ht="17" hidden="1" x14ac:dyDescent="0.2">
      <c r="A143">
        <v>142</v>
      </c>
      <c r="B143" s="145">
        <v>9.2048611111111109E-2</v>
      </c>
      <c r="C143" t="s">
        <v>1211</v>
      </c>
      <c r="D143" t="s">
        <v>2509</v>
      </c>
      <c r="G143" t="s">
        <v>2310</v>
      </c>
      <c r="H143" t="s">
        <v>2314</v>
      </c>
    </row>
    <row r="144" spans="1:12" ht="17" hidden="1" x14ac:dyDescent="0.2">
      <c r="A144">
        <v>143</v>
      </c>
      <c r="B144" s="145">
        <v>9.2372685185185197E-2</v>
      </c>
      <c r="C144" t="s">
        <v>1155</v>
      </c>
      <c r="D144" t="s">
        <v>1134</v>
      </c>
      <c r="F144" t="s">
        <v>2315</v>
      </c>
      <c r="G144" t="s">
        <v>1816</v>
      </c>
      <c r="H144" t="s">
        <v>135</v>
      </c>
      <c r="I144" t="s">
        <v>2347</v>
      </c>
      <c r="J144">
        <v>9.2372685185185197E-2</v>
      </c>
      <c r="K144">
        <v>7.5115740740740733E-2</v>
      </c>
      <c r="L144">
        <v>18.2</v>
      </c>
    </row>
    <row r="145" spans="1:12" ht="17" hidden="1" x14ac:dyDescent="0.2">
      <c r="A145">
        <v>144</v>
      </c>
      <c r="B145" s="145">
        <v>9.2418981481481477E-2</v>
      </c>
      <c r="C145" t="s">
        <v>2510</v>
      </c>
      <c r="D145" t="s">
        <v>2511</v>
      </c>
      <c r="F145" t="s">
        <v>2312</v>
      </c>
      <c r="G145" t="s">
        <v>1681</v>
      </c>
      <c r="H145" t="s">
        <v>2314</v>
      </c>
      <c r="I145" t="s">
        <v>2324</v>
      </c>
      <c r="J145">
        <v>9.2418981481481477E-2</v>
      </c>
      <c r="K145">
        <v>9.2418981481481477E-2</v>
      </c>
      <c r="L145">
        <v>30.5</v>
      </c>
    </row>
    <row r="146" spans="1:12" ht="17" hidden="1" x14ac:dyDescent="0.2">
      <c r="A146">
        <v>145</v>
      </c>
      <c r="B146" s="145">
        <v>9.2418981481481477E-2</v>
      </c>
      <c r="C146" t="s">
        <v>1187</v>
      </c>
      <c r="D146" t="s">
        <v>2512</v>
      </c>
      <c r="F146" t="s">
        <v>2315</v>
      </c>
      <c r="G146" t="s">
        <v>1816</v>
      </c>
      <c r="H146" t="s">
        <v>2314</v>
      </c>
      <c r="I146" t="s">
        <v>2324</v>
      </c>
      <c r="J146">
        <v>7.8819444444444442E-2</v>
      </c>
      <c r="K146">
        <v>7.3263888888888892E-2</v>
      </c>
      <c r="L146">
        <v>16.100000000000001</v>
      </c>
    </row>
    <row r="147" spans="1:12" ht="17" hidden="1" x14ac:dyDescent="0.2">
      <c r="A147">
        <v>146</v>
      </c>
      <c r="B147" s="145">
        <v>9.2523148148148146E-2</v>
      </c>
      <c r="C147" t="s">
        <v>2513</v>
      </c>
      <c r="D147" t="s">
        <v>942</v>
      </c>
      <c r="G147" t="s">
        <v>2311</v>
      </c>
      <c r="H147" t="s">
        <v>2314</v>
      </c>
    </row>
    <row r="148" spans="1:12" ht="17" hidden="1" x14ac:dyDescent="0.2">
      <c r="A148">
        <v>147</v>
      </c>
      <c r="B148" s="145">
        <v>9.2766203703703698E-2</v>
      </c>
      <c r="C148" t="s">
        <v>803</v>
      </c>
      <c r="D148" t="s">
        <v>1087</v>
      </c>
      <c r="G148" t="s">
        <v>2310</v>
      </c>
      <c r="H148" t="s">
        <v>135</v>
      </c>
    </row>
    <row r="149" spans="1:12" ht="17" hidden="1" x14ac:dyDescent="0.2">
      <c r="A149">
        <v>148</v>
      </c>
      <c r="B149" s="145">
        <v>9.2870370370370367E-2</v>
      </c>
      <c r="C149" t="s">
        <v>2514</v>
      </c>
      <c r="D149" t="s">
        <v>1244</v>
      </c>
      <c r="G149" t="s">
        <v>1681</v>
      </c>
      <c r="H149" t="s">
        <v>2314</v>
      </c>
      <c r="I149" t="s">
        <v>2333</v>
      </c>
      <c r="J149">
        <v>7.3437500000000003E-2</v>
      </c>
      <c r="K149">
        <v>7.3437500000000003E-2</v>
      </c>
      <c r="L149">
        <v>13.9</v>
      </c>
    </row>
    <row r="150" spans="1:12" ht="17" hidden="1" x14ac:dyDescent="0.2">
      <c r="A150">
        <v>149</v>
      </c>
      <c r="B150" s="145">
        <v>9.3055555555555558E-2</v>
      </c>
      <c r="C150" t="s">
        <v>887</v>
      </c>
      <c r="D150" t="s">
        <v>1262</v>
      </c>
      <c r="F150" t="s">
        <v>2315</v>
      </c>
      <c r="G150" t="s">
        <v>1816</v>
      </c>
      <c r="H150" t="s">
        <v>2314</v>
      </c>
      <c r="I150" t="s">
        <v>2336</v>
      </c>
      <c r="J150">
        <v>9.3055555555555558E-2</v>
      </c>
      <c r="K150">
        <v>4.0611111111111109</v>
      </c>
      <c r="L150">
        <v>18.7</v>
      </c>
    </row>
    <row r="151" spans="1:12" ht="17" hidden="1" x14ac:dyDescent="0.2">
      <c r="A151">
        <v>150</v>
      </c>
      <c r="B151" s="145">
        <v>9.3206018518518521E-2</v>
      </c>
      <c r="C151" t="s">
        <v>1015</v>
      </c>
      <c r="D151" t="s">
        <v>914</v>
      </c>
      <c r="G151" t="s">
        <v>1679</v>
      </c>
      <c r="H151" t="s">
        <v>135</v>
      </c>
    </row>
    <row r="152" spans="1:12" ht="17" hidden="1" x14ac:dyDescent="0.2">
      <c r="A152">
        <v>151</v>
      </c>
      <c r="B152" s="145">
        <v>9.329861111111111E-2</v>
      </c>
      <c r="C152" t="s">
        <v>775</v>
      </c>
      <c r="D152" t="s">
        <v>2515</v>
      </c>
      <c r="G152" t="s">
        <v>1681</v>
      </c>
      <c r="H152" t="s">
        <v>135</v>
      </c>
    </row>
    <row r="153" spans="1:12" ht="17" hidden="1" x14ac:dyDescent="0.2">
      <c r="A153">
        <v>152</v>
      </c>
      <c r="B153" s="145">
        <v>9.3842592592592589E-2</v>
      </c>
      <c r="C153" t="s">
        <v>2516</v>
      </c>
      <c r="D153" t="s">
        <v>2517</v>
      </c>
      <c r="G153" t="s">
        <v>2317</v>
      </c>
      <c r="H153" t="s">
        <v>135</v>
      </c>
    </row>
    <row r="154" spans="1:12" ht="17" hidden="1" x14ac:dyDescent="0.2">
      <c r="A154">
        <v>153</v>
      </c>
      <c r="B154" s="145">
        <v>9.3854166666666669E-2</v>
      </c>
      <c r="C154" t="s">
        <v>983</v>
      </c>
      <c r="D154" t="s">
        <v>1037</v>
      </c>
      <c r="F154" t="s">
        <v>2312</v>
      </c>
      <c r="G154" t="s">
        <v>1816</v>
      </c>
      <c r="H154" t="s">
        <v>135</v>
      </c>
      <c r="I154" t="s">
        <v>2334</v>
      </c>
      <c r="J154">
        <v>9.3854166666666669E-2</v>
      </c>
      <c r="K154">
        <v>9.3854166666666669E-2</v>
      </c>
      <c r="L154">
        <v>22.7</v>
      </c>
    </row>
    <row r="155" spans="1:12" ht="17" hidden="1" x14ac:dyDescent="0.2">
      <c r="A155">
        <v>154</v>
      </c>
      <c r="B155" s="145">
        <v>9.3946759259259258E-2</v>
      </c>
      <c r="C155" t="s">
        <v>812</v>
      </c>
      <c r="D155" t="s">
        <v>2518</v>
      </c>
      <c r="G155" t="s">
        <v>2317</v>
      </c>
      <c r="H155" t="s">
        <v>2314</v>
      </c>
    </row>
    <row r="156" spans="1:12" ht="17" hidden="1" x14ac:dyDescent="0.2">
      <c r="A156">
        <v>155</v>
      </c>
      <c r="B156" s="145">
        <v>9.3958333333333324E-2</v>
      </c>
      <c r="C156" t="s">
        <v>1041</v>
      </c>
      <c r="D156" t="s">
        <v>1063</v>
      </c>
      <c r="G156" t="s">
        <v>2310</v>
      </c>
      <c r="H156" t="s">
        <v>135</v>
      </c>
    </row>
    <row r="157" spans="1:12" ht="17" hidden="1" x14ac:dyDescent="0.2">
      <c r="A157">
        <v>156</v>
      </c>
      <c r="B157" s="145">
        <v>9.4108796296296301E-2</v>
      </c>
      <c r="C157" t="s">
        <v>1115</v>
      </c>
      <c r="D157" t="s">
        <v>2519</v>
      </c>
      <c r="G157" t="s">
        <v>2317</v>
      </c>
      <c r="H157" t="s">
        <v>135</v>
      </c>
    </row>
    <row r="158" spans="1:12" ht="17" hidden="1" x14ac:dyDescent="0.2">
      <c r="A158">
        <v>157</v>
      </c>
      <c r="B158" s="145">
        <v>9.418981481481481E-2</v>
      </c>
      <c r="C158" t="s">
        <v>2520</v>
      </c>
      <c r="D158" t="s">
        <v>2521</v>
      </c>
      <c r="G158" t="s">
        <v>2311</v>
      </c>
      <c r="H158" t="s">
        <v>2314</v>
      </c>
    </row>
    <row r="159" spans="1:12" ht="17" hidden="1" x14ac:dyDescent="0.2">
      <c r="A159">
        <v>158</v>
      </c>
      <c r="B159" s="145">
        <v>9.4317129629629626E-2</v>
      </c>
      <c r="C159" t="s">
        <v>1052</v>
      </c>
      <c r="D159" t="s">
        <v>807</v>
      </c>
      <c r="G159" t="s">
        <v>2310</v>
      </c>
      <c r="H159" t="s">
        <v>135</v>
      </c>
    </row>
    <row r="160" spans="1:12" ht="17" hidden="1" x14ac:dyDescent="0.2">
      <c r="A160">
        <v>159</v>
      </c>
      <c r="B160" s="145">
        <v>9.449074074074075E-2</v>
      </c>
      <c r="C160" t="s">
        <v>1232</v>
      </c>
      <c r="D160" t="s">
        <v>1258</v>
      </c>
      <c r="G160" t="s">
        <v>1816</v>
      </c>
      <c r="H160" t="s">
        <v>135</v>
      </c>
    </row>
    <row r="161" spans="1:12" ht="17" hidden="1" x14ac:dyDescent="0.2">
      <c r="A161">
        <v>160</v>
      </c>
      <c r="B161" s="145">
        <v>9.4849537037037038E-2</v>
      </c>
      <c r="C161" t="s">
        <v>2498</v>
      </c>
      <c r="D161" t="s">
        <v>2522</v>
      </c>
      <c r="G161" t="s">
        <v>2310</v>
      </c>
      <c r="H161" t="s">
        <v>135</v>
      </c>
    </row>
    <row r="162" spans="1:12" ht="17" hidden="1" x14ac:dyDescent="0.2">
      <c r="A162">
        <v>161</v>
      </c>
      <c r="B162" s="145">
        <v>9.4942129629629626E-2</v>
      </c>
      <c r="C162" t="s">
        <v>2523</v>
      </c>
      <c r="D162" t="s">
        <v>2524</v>
      </c>
      <c r="F162" t="s">
        <v>2312</v>
      </c>
      <c r="G162" t="s">
        <v>2317</v>
      </c>
      <c r="H162" t="s">
        <v>2314</v>
      </c>
      <c r="I162" t="s">
        <v>2316</v>
      </c>
      <c r="J162">
        <v>9.4942129629629626E-2</v>
      </c>
      <c r="K162">
        <v>9.4942129629629626E-2</v>
      </c>
      <c r="L162">
        <v>19.8</v>
      </c>
    </row>
    <row r="163" spans="1:12" ht="17" hidden="1" x14ac:dyDescent="0.2">
      <c r="A163">
        <v>162</v>
      </c>
      <c r="B163" s="145">
        <v>9.5023148148148148E-2</v>
      </c>
      <c r="C163" t="s">
        <v>2525</v>
      </c>
      <c r="D163" t="s">
        <v>1020</v>
      </c>
      <c r="G163" t="s">
        <v>1683</v>
      </c>
      <c r="H163" t="s">
        <v>135</v>
      </c>
      <c r="I163" t="s">
        <v>2348</v>
      </c>
      <c r="J163">
        <v>8.2916666666666666E-2</v>
      </c>
      <c r="K163">
        <v>8.0810185185185179E-2</v>
      </c>
      <c r="L163">
        <v>16.7</v>
      </c>
    </row>
    <row r="164" spans="1:12" ht="17" hidden="1" x14ac:dyDescent="0.2">
      <c r="A164">
        <v>163</v>
      </c>
      <c r="B164" s="145">
        <v>9.5115740740740737E-2</v>
      </c>
      <c r="C164" t="s">
        <v>821</v>
      </c>
      <c r="D164" t="s">
        <v>2526</v>
      </c>
      <c r="G164" t="s">
        <v>1816</v>
      </c>
      <c r="H164" t="s">
        <v>135</v>
      </c>
      <c r="I164" t="s">
        <v>2349</v>
      </c>
      <c r="J164">
        <v>7.7488425925925933E-2</v>
      </c>
      <c r="K164">
        <v>7.7488425925925933E-2</v>
      </c>
      <c r="L164">
        <v>18.3</v>
      </c>
    </row>
    <row r="165" spans="1:12" ht="17" hidden="1" x14ac:dyDescent="0.2">
      <c r="A165">
        <v>164</v>
      </c>
      <c r="B165" s="145">
        <v>9.5115740740740737E-2</v>
      </c>
      <c r="C165" t="s">
        <v>1208</v>
      </c>
      <c r="D165" t="s">
        <v>2527</v>
      </c>
      <c r="F165" t="s">
        <v>2312</v>
      </c>
      <c r="G165" t="s">
        <v>2310</v>
      </c>
      <c r="H165" t="s">
        <v>135</v>
      </c>
      <c r="I165" t="s">
        <v>2337</v>
      </c>
      <c r="J165">
        <v>9.5115740740740737E-2</v>
      </c>
      <c r="K165">
        <v>9.5115740740740737E-2</v>
      </c>
      <c r="L165">
        <v>13.4</v>
      </c>
    </row>
    <row r="166" spans="1:12" ht="17" hidden="1" x14ac:dyDescent="0.2">
      <c r="A166">
        <v>165</v>
      </c>
      <c r="B166" s="145">
        <v>9.5277777777777781E-2</v>
      </c>
      <c r="C166" t="s">
        <v>2473</v>
      </c>
      <c r="D166" t="s">
        <v>803</v>
      </c>
      <c r="G166" t="s">
        <v>1816</v>
      </c>
      <c r="H166" t="s">
        <v>135</v>
      </c>
    </row>
    <row r="167" spans="1:12" ht="17" hidden="1" x14ac:dyDescent="0.2">
      <c r="A167">
        <v>166</v>
      </c>
      <c r="B167" s="145">
        <v>9.5613425925925921E-2</v>
      </c>
      <c r="C167" t="s">
        <v>2528</v>
      </c>
      <c r="D167" t="s">
        <v>847</v>
      </c>
      <c r="G167" t="s">
        <v>2311</v>
      </c>
      <c r="H167" t="s">
        <v>2314</v>
      </c>
    </row>
    <row r="168" spans="1:12" ht="17" hidden="1" x14ac:dyDescent="0.2">
      <c r="A168">
        <v>167</v>
      </c>
      <c r="B168" s="145">
        <v>9.5613425925925921E-2</v>
      </c>
      <c r="C168" t="s">
        <v>2529</v>
      </c>
      <c r="D168" t="s">
        <v>2530</v>
      </c>
      <c r="G168" t="s">
        <v>2311</v>
      </c>
      <c r="H168" t="s">
        <v>2314</v>
      </c>
    </row>
    <row r="169" spans="1:12" ht="17" hidden="1" x14ac:dyDescent="0.2">
      <c r="A169">
        <v>168</v>
      </c>
      <c r="B169" s="145">
        <v>9.5682870370370376E-2</v>
      </c>
      <c r="C169" t="s">
        <v>1094</v>
      </c>
      <c r="D169" t="s">
        <v>2531</v>
      </c>
      <c r="G169" t="s">
        <v>2311</v>
      </c>
      <c r="H169" t="s">
        <v>2314</v>
      </c>
    </row>
    <row r="170" spans="1:12" ht="17" hidden="1" x14ac:dyDescent="0.2">
      <c r="A170">
        <v>169</v>
      </c>
      <c r="B170" s="145">
        <v>9.5706018518518524E-2</v>
      </c>
      <c r="C170" t="s">
        <v>1123</v>
      </c>
      <c r="D170" t="s">
        <v>2532</v>
      </c>
      <c r="G170" t="s">
        <v>1681</v>
      </c>
      <c r="H170" t="s">
        <v>2314</v>
      </c>
      <c r="I170" t="s">
        <v>2350</v>
      </c>
      <c r="J170">
        <v>8.0775462962962966E-2</v>
      </c>
      <c r="K170">
        <v>8.0185185185185193E-2</v>
      </c>
      <c r="L170">
        <v>18.2</v>
      </c>
    </row>
    <row r="171" spans="1:12" ht="17" hidden="1" x14ac:dyDescent="0.2">
      <c r="A171">
        <v>170</v>
      </c>
      <c r="B171" s="145">
        <v>9.5856481481481473E-2</v>
      </c>
      <c r="C171" t="s">
        <v>2533</v>
      </c>
      <c r="D171" t="s">
        <v>2534</v>
      </c>
      <c r="G171" t="s">
        <v>1681</v>
      </c>
      <c r="H171" t="s">
        <v>135</v>
      </c>
    </row>
    <row r="172" spans="1:12" ht="17" hidden="1" x14ac:dyDescent="0.2">
      <c r="A172">
        <v>171</v>
      </c>
      <c r="B172" s="145">
        <v>9.5902777777777781E-2</v>
      </c>
      <c r="C172" t="s">
        <v>945</v>
      </c>
      <c r="D172" t="s">
        <v>857</v>
      </c>
      <c r="G172" t="s">
        <v>1816</v>
      </c>
      <c r="H172" t="s">
        <v>135</v>
      </c>
      <c r="I172" t="s">
        <v>2340</v>
      </c>
      <c r="J172">
        <v>7.048611111111111E-2</v>
      </c>
      <c r="K172">
        <v>3.9812499999999997</v>
      </c>
      <c r="L172">
        <v>12.6</v>
      </c>
    </row>
    <row r="173" spans="1:12" ht="17" hidden="1" x14ac:dyDescent="0.2">
      <c r="A173">
        <v>172</v>
      </c>
      <c r="B173" s="145">
        <v>9.5902777777777781E-2</v>
      </c>
      <c r="C173" t="s">
        <v>1246</v>
      </c>
      <c r="D173" t="s">
        <v>2535</v>
      </c>
      <c r="G173" t="s">
        <v>1816</v>
      </c>
      <c r="H173" t="s">
        <v>2314</v>
      </c>
    </row>
    <row r="174" spans="1:12" ht="17" hidden="1" x14ac:dyDescent="0.2">
      <c r="A174">
        <v>173</v>
      </c>
      <c r="B174" s="145">
        <v>9.6354166666666671E-2</v>
      </c>
      <c r="C174" t="s">
        <v>2445</v>
      </c>
      <c r="D174" t="s">
        <v>780</v>
      </c>
      <c r="G174" t="s">
        <v>2310</v>
      </c>
      <c r="H174" t="s">
        <v>2314</v>
      </c>
    </row>
    <row r="175" spans="1:12" ht="17" hidden="1" x14ac:dyDescent="0.2">
      <c r="A175">
        <v>174</v>
      </c>
      <c r="B175" s="145">
        <v>9.6585648148148143E-2</v>
      </c>
      <c r="C175" t="s">
        <v>947</v>
      </c>
      <c r="D175" t="s">
        <v>2536</v>
      </c>
      <c r="G175" t="s">
        <v>2311</v>
      </c>
      <c r="H175" t="s">
        <v>135</v>
      </c>
      <c r="I175" t="s">
        <v>1322</v>
      </c>
      <c r="J175">
        <v>7.9976851851851841E-2</v>
      </c>
      <c r="K175">
        <v>7.9976851851851841E-2</v>
      </c>
      <c r="L175">
        <v>16.7</v>
      </c>
    </row>
    <row r="176" spans="1:12" ht="17" hidden="1" x14ac:dyDescent="0.2">
      <c r="A176">
        <v>175</v>
      </c>
      <c r="B176" s="145">
        <v>9.6863425925925936E-2</v>
      </c>
      <c r="C176" t="s">
        <v>947</v>
      </c>
      <c r="D176" t="s">
        <v>2537</v>
      </c>
      <c r="G176" t="s">
        <v>2317</v>
      </c>
      <c r="H176" t="s">
        <v>135</v>
      </c>
    </row>
    <row r="177" spans="1:12" ht="17" hidden="1" x14ac:dyDescent="0.2">
      <c r="A177">
        <v>176</v>
      </c>
      <c r="B177" s="145">
        <v>9.7499999999999989E-2</v>
      </c>
      <c r="C177" t="s">
        <v>947</v>
      </c>
      <c r="D177" t="s">
        <v>2538</v>
      </c>
      <c r="G177" t="s">
        <v>1681</v>
      </c>
      <c r="H177" t="s">
        <v>135</v>
      </c>
    </row>
    <row r="178" spans="1:12" ht="17" hidden="1" x14ac:dyDescent="0.2">
      <c r="A178">
        <v>177</v>
      </c>
      <c r="B178" s="145">
        <v>9.7534722222222217E-2</v>
      </c>
      <c r="C178" t="s">
        <v>2539</v>
      </c>
      <c r="D178" t="s">
        <v>940</v>
      </c>
      <c r="G178" t="s">
        <v>1681</v>
      </c>
      <c r="H178" t="s">
        <v>135</v>
      </c>
    </row>
    <row r="179" spans="1:12" ht="17" hidden="1" x14ac:dyDescent="0.2">
      <c r="A179">
        <v>178</v>
      </c>
      <c r="B179" s="145">
        <v>9.7777777777777783E-2</v>
      </c>
      <c r="C179" t="s">
        <v>1173</v>
      </c>
      <c r="D179" t="s">
        <v>2540</v>
      </c>
      <c r="G179" t="s">
        <v>1816</v>
      </c>
      <c r="H179" t="s">
        <v>135</v>
      </c>
    </row>
    <row r="180" spans="1:12" ht="17" hidden="1" x14ac:dyDescent="0.2">
      <c r="A180">
        <v>179</v>
      </c>
      <c r="B180" s="145">
        <v>9.7916666666666666E-2</v>
      </c>
      <c r="C180" t="s">
        <v>1021</v>
      </c>
      <c r="D180" t="s">
        <v>1176</v>
      </c>
      <c r="G180" t="s">
        <v>1681</v>
      </c>
      <c r="H180" t="s">
        <v>135</v>
      </c>
      <c r="I180" t="s">
        <v>2351</v>
      </c>
      <c r="J180">
        <v>8.5370370370370374E-2</v>
      </c>
      <c r="K180">
        <v>8.5370370370370374E-2</v>
      </c>
      <c r="L180">
        <v>20.5</v>
      </c>
    </row>
    <row r="181" spans="1:12" ht="17" hidden="1" x14ac:dyDescent="0.2">
      <c r="A181">
        <v>180</v>
      </c>
      <c r="B181" s="145">
        <v>9.7974537037037027E-2</v>
      </c>
      <c r="C181" t="s">
        <v>790</v>
      </c>
      <c r="D181" t="s">
        <v>1198</v>
      </c>
      <c r="G181" t="s">
        <v>2311</v>
      </c>
      <c r="H181" t="s">
        <v>2314</v>
      </c>
    </row>
    <row r="182" spans="1:12" ht="17" hidden="1" x14ac:dyDescent="0.2">
      <c r="A182">
        <v>181</v>
      </c>
      <c r="B182" s="145">
        <v>9.7986111111111107E-2</v>
      </c>
      <c r="C182" t="s">
        <v>1115</v>
      </c>
      <c r="D182" t="s">
        <v>1161</v>
      </c>
      <c r="G182" t="s">
        <v>1679</v>
      </c>
      <c r="H182" t="s">
        <v>135</v>
      </c>
      <c r="I182" t="s">
        <v>2352</v>
      </c>
      <c r="J182">
        <v>8.1817129629629629E-2</v>
      </c>
      <c r="K182">
        <v>4.0763888888888884</v>
      </c>
      <c r="L182">
        <v>17.8</v>
      </c>
    </row>
    <row r="183" spans="1:12" ht="17" hidden="1" x14ac:dyDescent="0.2">
      <c r="A183">
        <v>182</v>
      </c>
      <c r="B183" s="145">
        <v>9.8148148148148151E-2</v>
      </c>
      <c r="C183" t="s">
        <v>1230</v>
      </c>
      <c r="D183" t="s">
        <v>2505</v>
      </c>
      <c r="G183" t="s">
        <v>2310</v>
      </c>
      <c r="H183" t="s">
        <v>135</v>
      </c>
    </row>
    <row r="184" spans="1:12" ht="17" hidden="1" x14ac:dyDescent="0.2">
      <c r="A184">
        <v>183</v>
      </c>
      <c r="B184" s="145">
        <v>9.8171296296296298E-2</v>
      </c>
      <c r="C184" t="s">
        <v>887</v>
      </c>
      <c r="D184" t="s">
        <v>847</v>
      </c>
      <c r="G184" t="s">
        <v>2317</v>
      </c>
      <c r="H184" t="s">
        <v>2314</v>
      </c>
    </row>
    <row r="185" spans="1:12" ht="17" hidden="1" x14ac:dyDescent="0.2">
      <c r="A185">
        <v>184</v>
      </c>
      <c r="B185" s="145">
        <v>9.8900462962962954E-2</v>
      </c>
      <c r="C185" t="s">
        <v>2541</v>
      </c>
      <c r="D185" t="s">
        <v>2542</v>
      </c>
      <c r="G185" t="s">
        <v>2310</v>
      </c>
      <c r="H185" t="s">
        <v>2314</v>
      </c>
    </row>
    <row r="186" spans="1:12" ht="17" hidden="1" x14ac:dyDescent="0.2">
      <c r="A186">
        <v>185</v>
      </c>
      <c r="B186" s="145">
        <v>9.898148148148149E-2</v>
      </c>
      <c r="C186" t="s">
        <v>1155</v>
      </c>
      <c r="D186" t="s">
        <v>828</v>
      </c>
      <c r="G186" t="s">
        <v>1679</v>
      </c>
      <c r="H186" t="s">
        <v>135</v>
      </c>
      <c r="I186" t="s">
        <v>2350</v>
      </c>
      <c r="J186">
        <v>7.7002314814814815E-2</v>
      </c>
      <c r="K186">
        <v>7.7002314814814815E-2</v>
      </c>
      <c r="L186">
        <v>17.3</v>
      </c>
    </row>
    <row r="187" spans="1:12" ht="17" hidden="1" x14ac:dyDescent="0.2">
      <c r="A187">
        <v>186</v>
      </c>
      <c r="B187" s="145">
        <v>9.8993055555555556E-2</v>
      </c>
      <c r="C187" t="s">
        <v>1095</v>
      </c>
      <c r="D187" t="s">
        <v>2543</v>
      </c>
      <c r="G187" t="s">
        <v>2311</v>
      </c>
      <c r="H187" t="s">
        <v>135</v>
      </c>
      <c r="I187" t="s">
        <v>2319</v>
      </c>
      <c r="J187">
        <v>8.4016203703703704E-2</v>
      </c>
      <c r="K187">
        <v>8.4016203703703704E-2</v>
      </c>
      <c r="L187">
        <v>19.600000000000001</v>
      </c>
    </row>
    <row r="188" spans="1:12" ht="17" hidden="1" x14ac:dyDescent="0.2">
      <c r="A188">
        <v>187</v>
      </c>
      <c r="B188" s="145">
        <v>9.9189814814814814E-2</v>
      </c>
      <c r="C188" t="s">
        <v>2544</v>
      </c>
      <c r="D188" t="s">
        <v>2545</v>
      </c>
      <c r="G188" t="s">
        <v>2311</v>
      </c>
      <c r="H188" t="s">
        <v>2314</v>
      </c>
    </row>
    <row r="189" spans="1:12" ht="17" hidden="1" x14ac:dyDescent="0.2">
      <c r="A189">
        <v>188</v>
      </c>
      <c r="B189" s="145">
        <v>9.9247685185185189E-2</v>
      </c>
      <c r="C189" t="s">
        <v>2546</v>
      </c>
      <c r="D189" t="s">
        <v>1065</v>
      </c>
      <c r="F189" t="s">
        <v>2312</v>
      </c>
      <c r="G189" t="s">
        <v>2317</v>
      </c>
      <c r="H189" t="s">
        <v>2314</v>
      </c>
      <c r="I189" t="s">
        <v>2353</v>
      </c>
      <c r="J189">
        <v>9.9247685185185189E-2</v>
      </c>
      <c r="K189">
        <v>9.9247685185185189E-2</v>
      </c>
      <c r="L189">
        <v>23.6</v>
      </c>
    </row>
    <row r="190" spans="1:12" ht="17" hidden="1" x14ac:dyDescent="0.2">
      <c r="A190">
        <v>189</v>
      </c>
      <c r="B190" s="145">
        <v>9.9259259259259269E-2</v>
      </c>
      <c r="C190" t="s">
        <v>2547</v>
      </c>
      <c r="D190" t="s">
        <v>2548</v>
      </c>
      <c r="G190" t="s">
        <v>2310</v>
      </c>
      <c r="H190" t="s">
        <v>135</v>
      </c>
    </row>
    <row r="191" spans="1:12" ht="17" hidden="1" x14ac:dyDescent="0.2">
      <c r="A191">
        <v>190</v>
      </c>
      <c r="B191" s="145">
        <v>9.931712962962963E-2</v>
      </c>
      <c r="C191" t="s">
        <v>2473</v>
      </c>
      <c r="D191" t="s">
        <v>2549</v>
      </c>
      <c r="G191" t="s">
        <v>1816</v>
      </c>
      <c r="H191" t="s">
        <v>135</v>
      </c>
    </row>
    <row r="192" spans="1:12" ht="17" hidden="1" x14ac:dyDescent="0.2">
      <c r="A192">
        <v>191</v>
      </c>
      <c r="B192" s="145">
        <v>9.9675925925925932E-2</v>
      </c>
      <c r="C192" t="s">
        <v>2550</v>
      </c>
      <c r="D192" t="s">
        <v>2551</v>
      </c>
      <c r="G192" t="s">
        <v>1679</v>
      </c>
      <c r="H192" t="s">
        <v>135</v>
      </c>
    </row>
    <row r="193" spans="1:12" ht="17" hidden="1" x14ac:dyDescent="0.2">
      <c r="A193">
        <v>192</v>
      </c>
      <c r="B193" s="145">
        <v>9.9675925925925932E-2</v>
      </c>
      <c r="C193" t="s">
        <v>2552</v>
      </c>
      <c r="D193" t="s">
        <v>2551</v>
      </c>
      <c r="G193" t="s">
        <v>1679</v>
      </c>
      <c r="H193" t="s">
        <v>2314</v>
      </c>
    </row>
    <row r="194" spans="1:12" ht="17" hidden="1" x14ac:dyDescent="0.2">
      <c r="A194">
        <v>193</v>
      </c>
      <c r="B194" s="145">
        <v>9.9861111111111109E-2</v>
      </c>
      <c r="C194" t="s">
        <v>815</v>
      </c>
      <c r="D194" t="s">
        <v>2553</v>
      </c>
      <c r="G194" t="s">
        <v>2310</v>
      </c>
      <c r="H194" t="s">
        <v>2314</v>
      </c>
    </row>
    <row r="195" spans="1:12" ht="17" hidden="1" x14ac:dyDescent="0.2">
      <c r="A195">
        <v>194</v>
      </c>
      <c r="B195" s="145">
        <v>0.10035879629629629</v>
      </c>
      <c r="C195" t="s">
        <v>2520</v>
      </c>
      <c r="D195" t="s">
        <v>2554</v>
      </c>
      <c r="G195" t="s">
        <v>1681</v>
      </c>
      <c r="H195" t="s">
        <v>2314</v>
      </c>
    </row>
    <row r="196" spans="1:12" ht="17" hidden="1" x14ac:dyDescent="0.2">
      <c r="A196">
        <v>195</v>
      </c>
      <c r="B196" s="145">
        <v>0.10043981481481483</v>
      </c>
      <c r="C196" t="s">
        <v>1210</v>
      </c>
      <c r="G196" t="s">
        <v>1683</v>
      </c>
      <c r="H196" t="s">
        <v>135</v>
      </c>
    </row>
    <row r="197" spans="1:12" ht="17" hidden="1" x14ac:dyDescent="0.2">
      <c r="A197">
        <v>196</v>
      </c>
      <c r="B197" s="145">
        <v>0.10068287037037038</v>
      </c>
      <c r="C197" t="s">
        <v>2555</v>
      </c>
      <c r="D197" t="s">
        <v>2556</v>
      </c>
      <c r="G197" t="s">
        <v>1816</v>
      </c>
      <c r="H197" t="s">
        <v>2314</v>
      </c>
    </row>
    <row r="198" spans="1:12" ht="17" hidden="1" x14ac:dyDescent="0.2">
      <c r="A198">
        <v>197</v>
      </c>
      <c r="B198" s="145">
        <v>0.10077546296296297</v>
      </c>
      <c r="C198" t="s">
        <v>2557</v>
      </c>
      <c r="D198" t="s">
        <v>2558</v>
      </c>
      <c r="G198" t="s">
        <v>1681</v>
      </c>
      <c r="H198" t="s">
        <v>2314</v>
      </c>
      <c r="I198" t="s">
        <v>2354</v>
      </c>
      <c r="J198">
        <v>8.6527777777777773E-2</v>
      </c>
      <c r="K198">
        <v>8.6527777777777773E-2</v>
      </c>
      <c r="L198">
        <v>21.6</v>
      </c>
    </row>
    <row r="199" spans="1:12" ht="17" hidden="1" x14ac:dyDescent="0.2">
      <c r="A199">
        <v>198</v>
      </c>
      <c r="B199" s="145">
        <v>0.10096064814814815</v>
      </c>
      <c r="C199" t="s">
        <v>2559</v>
      </c>
      <c r="D199" t="s">
        <v>857</v>
      </c>
      <c r="G199" t="s">
        <v>1816</v>
      </c>
      <c r="H199" t="s">
        <v>135</v>
      </c>
    </row>
    <row r="200" spans="1:12" ht="17" hidden="1" x14ac:dyDescent="0.2">
      <c r="A200">
        <v>199</v>
      </c>
      <c r="B200" s="145">
        <v>0.10098379629629629</v>
      </c>
      <c r="C200" t="s">
        <v>2560</v>
      </c>
      <c r="D200" t="s">
        <v>2561</v>
      </c>
      <c r="G200" t="s">
        <v>1681</v>
      </c>
      <c r="H200" t="s">
        <v>2314</v>
      </c>
      <c r="I200" t="s">
        <v>2355</v>
      </c>
      <c r="J200">
        <v>8.4074074074074079E-2</v>
      </c>
      <c r="K200">
        <v>8.3819444444444446E-2</v>
      </c>
      <c r="L200">
        <v>20.6</v>
      </c>
    </row>
    <row r="201" spans="1:12" ht="17" hidden="1" x14ac:dyDescent="0.2">
      <c r="A201">
        <v>200</v>
      </c>
      <c r="B201" s="145">
        <v>0.10099537037037037</v>
      </c>
      <c r="C201" t="s">
        <v>1146</v>
      </c>
      <c r="D201" t="s">
        <v>2562</v>
      </c>
      <c r="G201" t="s">
        <v>1681</v>
      </c>
      <c r="H201" t="s">
        <v>135</v>
      </c>
      <c r="I201" t="s">
        <v>2355</v>
      </c>
      <c r="J201">
        <v>8.4074074074074079E-2</v>
      </c>
      <c r="K201">
        <v>8.3287037037037034E-2</v>
      </c>
      <c r="L201">
        <v>14.6</v>
      </c>
    </row>
    <row r="202" spans="1:12" ht="17" hidden="1" x14ac:dyDescent="0.2">
      <c r="A202">
        <v>201</v>
      </c>
      <c r="B202" s="145">
        <v>0.10116898148148147</v>
      </c>
      <c r="C202" t="s">
        <v>833</v>
      </c>
      <c r="D202" t="s">
        <v>2563</v>
      </c>
      <c r="G202" t="s">
        <v>1681</v>
      </c>
      <c r="H202" t="s">
        <v>2314</v>
      </c>
    </row>
    <row r="203" spans="1:12" ht="17" hidden="1" x14ac:dyDescent="0.2">
      <c r="A203">
        <v>202</v>
      </c>
      <c r="B203" s="145">
        <v>0.10121527777777778</v>
      </c>
      <c r="C203" t="s">
        <v>2564</v>
      </c>
      <c r="D203" t="s">
        <v>2565</v>
      </c>
      <c r="G203" t="s">
        <v>1681</v>
      </c>
      <c r="H203" t="s">
        <v>2314</v>
      </c>
    </row>
    <row r="204" spans="1:12" ht="17" hidden="1" x14ac:dyDescent="0.2">
      <c r="A204">
        <v>203</v>
      </c>
      <c r="B204" s="145">
        <v>0.10122685185185186</v>
      </c>
      <c r="C204" t="s">
        <v>2566</v>
      </c>
      <c r="D204" t="s">
        <v>2567</v>
      </c>
      <c r="G204" t="s">
        <v>2311</v>
      </c>
      <c r="H204" t="s">
        <v>2314</v>
      </c>
    </row>
    <row r="205" spans="1:12" ht="17" hidden="1" x14ac:dyDescent="0.2">
      <c r="A205">
        <v>204</v>
      </c>
      <c r="B205" s="145">
        <v>0.10157407407407408</v>
      </c>
      <c r="C205" t="s">
        <v>2568</v>
      </c>
      <c r="D205" t="s">
        <v>2569</v>
      </c>
      <c r="G205" t="s">
        <v>1681</v>
      </c>
      <c r="H205" t="s">
        <v>2314</v>
      </c>
      <c r="I205" t="s">
        <v>2347</v>
      </c>
      <c r="J205">
        <v>8.1689814814814812E-2</v>
      </c>
      <c r="K205">
        <v>8.1689814814814812E-2</v>
      </c>
      <c r="L205">
        <v>17.600000000000001</v>
      </c>
    </row>
    <row r="206" spans="1:12" ht="17" hidden="1" x14ac:dyDescent="0.2">
      <c r="A206">
        <v>205</v>
      </c>
      <c r="B206" s="145">
        <v>0.10167824074074074</v>
      </c>
      <c r="C206" t="s">
        <v>2570</v>
      </c>
      <c r="D206" t="s">
        <v>1176</v>
      </c>
      <c r="G206" t="s">
        <v>1681</v>
      </c>
      <c r="H206" t="s">
        <v>2314</v>
      </c>
      <c r="I206" t="s">
        <v>2351</v>
      </c>
      <c r="J206">
        <v>8.9826388888888886E-2</v>
      </c>
      <c r="K206">
        <v>8.9826388888888886E-2</v>
      </c>
      <c r="L206">
        <v>20.7</v>
      </c>
    </row>
    <row r="207" spans="1:12" ht="17" hidden="1" x14ac:dyDescent="0.2">
      <c r="A207">
        <v>206</v>
      </c>
      <c r="B207" s="145">
        <v>0.1017013888888889</v>
      </c>
      <c r="C207" t="s">
        <v>839</v>
      </c>
      <c r="D207" t="s">
        <v>2571</v>
      </c>
      <c r="G207" t="s">
        <v>1679</v>
      </c>
      <c r="H207" t="s">
        <v>135</v>
      </c>
      <c r="I207" t="s">
        <v>2356</v>
      </c>
      <c r="J207">
        <v>8.0671296296296297E-2</v>
      </c>
      <c r="K207">
        <v>7.076388888888889E-2</v>
      </c>
      <c r="L207">
        <v>20</v>
      </c>
    </row>
    <row r="208" spans="1:12" ht="17" hidden="1" x14ac:dyDescent="0.2">
      <c r="A208">
        <v>207</v>
      </c>
      <c r="B208" s="145">
        <v>0.10207175925925926</v>
      </c>
      <c r="C208" t="s">
        <v>1053</v>
      </c>
      <c r="D208" t="s">
        <v>2572</v>
      </c>
      <c r="G208" t="s">
        <v>1681</v>
      </c>
      <c r="H208" t="s">
        <v>2314</v>
      </c>
      <c r="I208" t="s">
        <v>2350</v>
      </c>
      <c r="J208">
        <v>8.9224537037037033E-2</v>
      </c>
      <c r="K208">
        <v>7.9409722222222215E-2</v>
      </c>
      <c r="L208">
        <v>20.100000000000001</v>
      </c>
    </row>
    <row r="209" spans="1:12" ht="17" hidden="1" x14ac:dyDescent="0.2">
      <c r="A209">
        <v>208</v>
      </c>
      <c r="B209" s="145">
        <v>0.10236111111111111</v>
      </c>
      <c r="C209" t="s">
        <v>2573</v>
      </c>
      <c r="D209" t="s">
        <v>937</v>
      </c>
      <c r="G209" t="s">
        <v>2311</v>
      </c>
      <c r="H209" t="s">
        <v>135</v>
      </c>
      <c r="I209" t="s">
        <v>2357</v>
      </c>
      <c r="J209">
        <v>8.6342592592592596E-2</v>
      </c>
      <c r="K209">
        <v>8.3483796296296306E-2</v>
      </c>
      <c r="L209">
        <v>19.7</v>
      </c>
    </row>
    <row r="210" spans="1:12" ht="17" hidden="1" x14ac:dyDescent="0.2">
      <c r="A210">
        <v>209</v>
      </c>
      <c r="B210" s="145">
        <v>0.10270833333333333</v>
      </c>
      <c r="C210" t="s">
        <v>1155</v>
      </c>
      <c r="D210" t="s">
        <v>2574</v>
      </c>
      <c r="G210" t="s">
        <v>2310</v>
      </c>
      <c r="H210" t="s">
        <v>135</v>
      </c>
    </row>
    <row r="211" spans="1:12" ht="17" hidden="1" x14ac:dyDescent="0.2">
      <c r="A211">
        <v>210</v>
      </c>
      <c r="B211" s="145">
        <v>0.10291666666666666</v>
      </c>
      <c r="C211" t="s">
        <v>802</v>
      </c>
      <c r="D211" t="s">
        <v>2575</v>
      </c>
      <c r="G211" t="s">
        <v>2310</v>
      </c>
      <c r="H211" t="s">
        <v>2314</v>
      </c>
    </row>
    <row r="212" spans="1:12" ht="17" hidden="1" x14ac:dyDescent="0.2">
      <c r="A212">
        <v>211</v>
      </c>
      <c r="B212" s="145">
        <v>0.10309027777777778</v>
      </c>
      <c r="C212" t="s">
        <v>887</v>
      </c>
      <c r="D212" t="s">
        <v>2576</v>
      </c>
      <c r="G212" t="s">
        <v>1681</v>
      </c>
      <c r="H212" t="s">
        <v>2314</v>
      </c>
    </row>
    <row r="213" spans="1:12" ht="17" hidden="1" x14ac:dyDescent="0.2">
      <c r="A213">
        <v>212</v>
      </c>
      <c r="B213" s="145">
        <v>0.10309027777777778</v>
      </c>
      <c r="C213" t="s">
        <v>2577</v>
      </c>
      <c r="D213" t="s">
        <v>834</v>
      </c>
      <c r="G213" t="s">
        <v>1681</v>
      </c>
      <c r="H213" t="s">
        <v>2314</v>
      </c>
    </row>
    <row r="214" spans="1:12" ht="17" hidden="1" x14ac:dyDescent="0.2">
      <c r="A214">
        <v>213</v>
      </c>
      <c r="B214" s="145">
        <v>0.10336805555555556</v>
      </c>
      <c r="C214" t="s">
        <v>821</v>
      </c>
      <c r="D214" t="s">
        <v>2578</v>
      </c>
      <c r="G214" t="s">
        <v>1679</v>
      </c>
      <c r="H214" t="s">
        <v>135</v>
      </c>
    </row>
    <row r="215" spans="1:12" ht="17" hidden="1" x14ac:dyDescent="0.2">
      <c r="A215">
        <v>214</v>
      </c>
      <c r="B215" s="145">
        <v>0.10368055555555555</v>
      </c>
      <c r="C215" t="s">
        <v>2579</v>
      </c>
      <c r="D215" t="s">
        <v>2506</v>
      </c>
      <c r="G215" t="s">
        <v>2310</v>
      </c>
      <c r="H215" t="s">
        <v>2314</v>
      </c>
    </row>
    <row r="216" spans="1:12" ht="17" hidden="1" x14ac:dyDescent="0.2">
      <c r="A216">
        <v>215</v>
      </c>
      <c r="B216" s="145">
        <v>0.10375000000000001</v>
      </c>
      <c r="C216" t="s">
        <v>1133</v>
      </c>
      <c r="D216" t="s">
        <v>2580</v>
      </c>
      <c r="G216" t="s">
        <v>2311</v>
      </c>
      <c r="H216" t="s">
        <v>2314</v>
      </c>
    </row>
    <row r="217" spans="1:12" ht="17" hidden="1" x14ac:dyDescent="0.2">
      <c r="A217">
        <v>216</v>
      </c>
      <c r="B217" s="145">
        <v>0.10458333333333332</v>
      </c>
      <c r="C217" t="s">
        <v>2581</v>
      </c>
      <c r="D217" t="s">
        <v>2582</v>
      </c>
      <c r="G217" t="s">
        <v>2310</v>
      </c>
      <c r="H217" t="s">
        <v>2314</v>
      </c>
    </row>
    <row r="218" spans="1:12" ht="17" hidden="1" x14ac:dyDescent="0.2">
      <c r="A218">
        <v>217</v>
      </c>
      <c r="B218" s="145">
        <v>0.1046875</v>
      </c>
      <c r="C218" t="s">
        <v>1095</v>
      </c>
      <c r="D218" t="s">
        <v>2583</v>
      </c>
      <c r="G218" t="s">
        <v>2317</v>
      </c>
      <c r="H218" t="s">
        <v>135</v>
      </c>
    </row>
    <row r="219" spans="1:12" ht="17" hidden="1" x14ac:dyDescent="0.2">
      <c r="A219">
        <v>218</v>
      </c>
      <c r="B219" s="145">
        <v>0.105</v>
      </c>
      <c r="C219" t="s">
        <v>1191</v>
      </c>
      <c r="D219" t="s">
        <v>2584</v>
      </c>
      <c r="G219" t="s">
        <v>1816</v>
      </c>
      <c r="H219" t="s">
        <v>2314</v>
      </c>
    </row>
    <row r="220" spans="1:12" ht="17" hidden="1" x14ac:dyDescent="0.2">
      <c r="A220">
        <v>219</v>
      </c>
      <c r="B220" s="145">
        <v>0.10501157407407408</v>
      </c>
      <c r="C220" t="s">
        <v>843</v>
      </c>
      <c r="D220" t="s">
        <v>2584</v>
      </c>
      <c r="G220" t="s">
        <v>1816</v>
      </c>
      <c r="H220" t="s">
        <v>135</v>
      </c>
    </row>
    <row r="221" spans="1:12" ht="17" hidden="1" x14ac:dyDescent="0.2">
      <c r="A221">
        <v>220</v>
      </c>
      <c r="B221" s="145">
        <v>0.10519675925925925</v>
      </c>
      <c r="C221" t="s">
        <v>843</v>
      </c>
      <c r="D221" t="s">
        <v>2585</v>
      </c>
      <c r="F221" t="s">
        <v>2312</v>
      </c>
      <c r="G221" t="s">
        <v>2317</v>
      </c>
      <c r="H221" t="s">
        <v>135</v>
      </c>
      <c r="I221" t="s">
        <v>1474</v>
      </c>
      <c r="J221">
        <v>0.10519675925925925</v>
      </c>
      <c r="K221">
        <v>0.10519675925925925</v>
      </c>
      <c r="L221">
        <v>21.3</v>
      </c>
    </row>
    <row r="222" spans="1:12" ht="17" hidden="1" x14ac:dyDescent="0.2">
      <c r="A222">
        <v>221</v>
      </c>
      <c r="B222" s="145">
        <v>0.1059375</v>
      </c>
      <c r="C222" t="s">
        <v>1007</v>
      </c>
      <c r="D222" t="s">
        <v>1232</v>
      </c>
      <c r="F222" t="s">
        <v>2315</v>
      </c>
      <c r="G222" t="s">
        <v>1683</v>
      </c>
      <c r="H222" t="s">
        <v>2314</v>
      </c>
      <c r="I222" t="s">
        <v>2343</v>
      </c>
      <c r="J222">
        <v>0.1059375</v>
      </c>
      <c r="K222">
        <v>8.0451388888888892E-2</v>
      </c>
      <c r="L222">
        <v>22.3</v>
      </c>
    </row>
    <row r="223" spans="1:12" ht="17" hidden="1" x14ac:dyDescent="0.2">
      <c r="A223">
        <v>222</v>
      </c>
      <c r="B223" s="145">
        <v>0.10618055555555556</v>
      </c>
      <c r="C223" t="s">
        <v>2586</v>
      </c>
      <c r="D223" t="s">
        <v>2318</v>
      </c>
      <c r="F223" t="s">
        <v>2312</v>
      </c>
      <c r="G223" t="s">
        <v>1679</v>
      </c>
      <c r="H223" t="s">
        <v>2314</v>
      </c>
      <c r="I223" t="s">
        <v>2319</v>
      </c>
      <c r="J223">
        <v>0.10618055555555556</v>
      </c>
      <c r="K223">
        <v>0.10618055555555556</v>
      </c>
      <c r="L223">
        <v>27.8</v>
      </c>
    </row>
    <row r="224" spans="1:12" ht="17" hidden="1" x14ac:dyDescent="0.2">
      <c r="A224">
        <v>223</v>
      </c>
      <c r="B224" s="145">
        <v>0.10646990740740742</v>
      </c>
      <c r="C224" t="s">
        <v>2587</v>
      </c>
      <c r="D224" t="s">
        <v>2588</v>
      </c>
      <c r="G224" t="s">
        <v>2310</v>
      </c>
      <c r="H224" t="s">
        <v>135</v>
      </c>
    </row>
    <row r="225" spans="1:12" ht="17" hidden="1" x14ac:dyDescent="0.2">
      <c r="A225">
        <v>224</v>
      </c>
      <c r="B225" s="145">
        <v>0.10668981481481482</v>
      </c>
      <c r="C225" t="s">
        <v>821</v>
      </c>
      <c r="D225" t="s">
        <v>2589</v>
      </c>
      <c r="G225" t="s">
        <v>1679</v>
      </c>
      <c r="H225" t="s">
        <v>135</v>
      </c>
    </row>
    <row r="226" spans="1:12" ht="17" hidden="1" x14ac:dyDescent="0.2">
      <c r="A226">
        <v>225</v>
      </c>
      <c r="B226" s="145">
        <v>0.10668981481481482</v>
      </c>
      <c r="C226" t="s">
        <v>1088</v>
      </c>
      <c r="D226" t="s">
        <v>2415</v>
      </c>
      <c r="G226" t="s">
        <v>1679</v>
      </c>
      <c r="H226" t="s">
        <v>135</v>
      </c>
    </row>
    <row r="227" spans="1:12" ht="17" hidden="1" x14ac:dyDescent="0.2">
      <c r="A227">
        <v>226</v>
      </c>
      <c r="B227" s="145">
        <v>0.10682870370370372</v>
      </c>
      <c r="C227" t="s">
        <v>2590</v>
      </c>
      <c r="D227" t="s">
        <v>2591</v>
      </c>
      <c r="G227" t="s">
        <v>1816</v>
      </c>
      <c r="H227" t="s">
        <v>135</v>
      </c>
      <c r="I227" t="s">
        <v>2358</v>
      </c>
    </row>
    <row r="228" spans="1:12" ht="17" hidden="1" x14ac:dyDescent="0.2">
      <c r="A228">
        <v>227</v>
      </c>
      <c r="B228" s="145">
        <v>0.1076388888888889</v>
      </c>
      <c r="C228" t="s">
        <v>2592</v>
      </c>
      <c r="D228" t="s">
        <v>2593</v>
      </c>
      <c r="G228" t="s">
        <v>1681</v>
      </c>
      <c r="H228" t="s">
        <v>135</v>
      </c>
    </row>
    <row r="229" spans="1:12" ht="17" hidden="1" x14ac:dyDescent="0.2">
      <c r="A229">
        <v>228</v>
      </c>
      <c r="B229" s="145">
        <v>0.10775462962962963</v>
      </c>
      <c r="C229" t="s">
        <v>860</v>
      </c>
      <c r="D229" t="s">
        <v>2594</v>
      </c>
      <c r="G229" t="s">
        <v>1679</v>
      </c>
      <c r="H229" t="s">
        <v>2314</v>
      </c>
    </row>
    <row r="230" spans="1:12" ht="17" hidden="1" x14ac:dyDescent="0.2">
      <c r="A230">
        <v>229</v>
      </c>
      <c r="B230" s="145">
        <v>0.10777777777777779</v>
      </c>
      <c r="C230" t="s">
        <v>2595</v>
      </c>
      <c r="D230" t="s">
        <v>2596</v>
      </c>
      <c r="G230" t="s">
        <v>2310</v>
      </c>
      <c r="H230" t="s">
        <v>2314</v>
      </c>
    </row>
    <row r="231" spans="1:12" ht="17" hidden="1" x14ac:dyDescent="0.2">
      <c r="A231">
        <v>230</v>
      </c>
      <c r="B231" s="145">
        <v>0.10809027777777779</v>
      </c>
      <c r="C231" t="s">
        <v>2597</v>
      </c>
      <c r="D231" t="s">
        <v>2598</v>
      </c>
      <c r="G231" t="s">
        <v>1816</v>
      </c>
      <c r="H231" t="s">
        <v>2314</v>
      </c>
    </row>
    <row r="232" spans="1:12" ht="17" hidden="1" x14ac:dyDescent="0.2">
      <c r="A232">
        <v>231</v>
      </c>
      <c r="B232" s="145">
        <v>0.10809027777777779</v>
      </c>
      <c r="C232" t="s">
        <v>2599</v>
      </c>
      <c r="D232" t="s">
        <v>2600</v>
      </c>
      <c r="G232" t="s">
        <v>1816</v>
      </c>
      <c r="H232" t="s">
        <v>135</v>
      </c>
    </row>
    <row r="233" spans="1:12" ht="17" hidden="1" x14ac:dyDescent="0.2">
      <c r="A233">
        <v>232</v>
      </c>
      <c r="B233" s="145">
        <v>0.10892361111111111</v>
      </c>
      <c r="C233" t="s">
        <v>1123</v>
      </c>
      <c r="D233" t="s">
        <v>2511</v>
      </c>
      <c r="G233" t="s">
        <v>2310</v>
      </c>
      <c r="H233" t="s">
        <v>2314</v>
      </c>
    </row>
    <row r="234" spans="1:12" ht="17" hidden="1" x14ac:dyDescent="0.2">
      <c r="A234">
        <v>233</v>
      </c>
      <c r="B234" s="145">
        <v>0.10988425925925926</v>
      </c>
      <c r="C234" t="s">
        <v>887</v>
      </c>
      <c r="D234" t="s">
        <v>2386</v>
      </c>
      <c r="G234" t="s">
        <v>1816</v>
      </c>
      <c r="H234" t="s">
        <v>2314</v>
      </c>
    </row>
    <row r="235" spans="1:12" ht="17" hidden="1" x14ac:dyDescent="0.2">
      <c r="A235">
        <v>234</v>
      </c>
      <c r="B235" s="145">
        <v>0.11006944444444444</v>
      </c>
      <c r="C235" t="s">
        <v>2552</v>
      </c>
      <c r="D235" t="s">
        <v>2601</v>
      </c>
      <c r="G235" t="s">
        <v>1816</v>
      </c>
      <c r="H235" t="s">
        <v>2314</v>
      </c>
    </row>
    <row r="236" spans="1:12" ht="17" hidden="1" x14ac:dyDescent="0.2">
      <c r="A236">
        <v>235</v>
      </c>
      <c r="B236" s="145">
        <v>0.11009259259259259</v>
      </c>
      <c r="C236" t="s">
        <v>2602</v>
      </c>
      <c r="D236" t="s">
        <v>2603</v>
      </c>
      <c r="G236" t="s">
        <v>2310</v>
      </c>
      <c r="H236" t="s">
        <v>2314</v>
      </c>
    </row>
    <row r="237" spans="1:12" ht="17" hidden="1" x14ac:dyDescent="0.2">
      <c r="A237">
        <v>236</v>
      </c>
      <c r="B237" s="145">
        <v>0.11180555555555556</v>
      </c>
      <c r="C237" t="s">
        <v>2604</v>
      </c>
      <c r="D237" t="s">
        <v>2605</v>
      </c>
      <c r="G237" t="s">
        <v>2317</v>
      </c>
      <c r="H237" t="s">
        <v>2314</v>
      </c>
      <c r="I237" t="s">
        <v>1474</v>
      </c>
      <c r="J237">
        <v>0.10150462962962963</v>
      </c>
      <c r="K237">
        <v>9.673611111111112E-2</v>
      </c>
      <c r="L237">
        <v>22.9</v>
      </c>
    </row>
    <row r="238" spans="1:12" ht="17" hidden="1" x14ac:dyDescent="0.2">
      <c r="A238">
        <v>237</v>
      </c>
      <c r="B238" s="145">
        <v>0.11180555555555556</v>
      </c>
      <c r="C238" t="s">
        <v>821</v>
      </c>
      <c r="D238" t="s">
        <v>2606</v>
      </c>
      <c r="G238" t="s">
        <v>1816</v>
      </c>
      <c r="H238" t="s">
        <v>135</v>
      </c>
      <c r="I238" t="s">
        <v>2359</v>
      </c>
      <c r="J238">
        <v>9.4733796296296302E-2</v>
      </c>
      <c r="K238">
        <v>9.4733796296296302E-2</v>
      </c>
      <c r="L238">
        <v>24</v>
      </c>
    </row>
    <row r="239" spans="1:12" ht="17" hidden="1" x14ac:dyDescent="0.2">
      <c r="A239">
        <v>238</v>
      </c>
      <c r="B239" s="145">
        <v>0.11331018518518519</v>
      </c>
      <c r="C239" t="s">
        <v>2607</v>
      </c>
      <c r="D239" t="s">
        <v>2608</v>
      </c>
      <c r="G239" t="s">
        <v>2360</v>
      </c>
      <c r="H239" t="s">
        <v>2314</v>
      </c>
    </row>
    <row r="240" spans="1:12" ht="17" hidden="1" x14ac:dyDescent="0.2">
      <c r="A240">
        <v>239</v>
      </c>
      <c r="B240" s="145">
        <v>0.1133912037037037</v>
      </c>
      <c r="C240" t="s">
        <v>860</v>
      </c>
      <c r="D240" t="s">
        <v>2609</v>
      </c>
      <c r="G240" t="s">
        <v>2317</v>
      </c>
      <c r="H240" t="s">
        <v>2314</v>
      </c>
      <c r="I240" t="s">
        <v>2316</v>
      </c>
      <c r="J240">
        <v>0.11118055555555556</v>
      </c>
      <c r="K240">
        <v>0.1074537037037037</v>
      </c>
      <c r="L240">
        <v>22.6</v>
      </c>
    </row>
    <row r="241" spans="1:12" ht="17" hidden="1" x14ac:dyDescent="0.2">
      <c r="A241">
        <v>240</v>
      </c>
      <c r="B241" s="145">
        <v>0.1140625</v>
      </c>
      <c r="C241" t="s">
        <v>2610</v>
      </c>
      <c r="D241" t="s">
        <v>2611</v>
      </c>
      <c r="E241" t="s">
        <v>2612</v>
      </c>
      <c r="G241" t="s">
        <v>2317</v>
      </c>
      <c r="H241" t="s">
        <v>2314</v>
      </c>
    </row>
    <row r="242" spans="1:12" ht="17" hidden="1" x14ac:dyDescent="0.2">
      <c r="A242">
        <v>241</v>
      </c>
      <c r="B242" s="145">
        <v>0.11444444444444445</v>
      </c>
      <c r="C242" t="s">
        <v>2613</v>
      </c>
      <c r="D242" t="s">
        <v>2614</v>
      </c>
      <c r="F242" t="s">
        <v>2315</v>
      </c>
      <c r="G242" t="s">
        <v>1681</v>
      </c>
      <c r="H242" t="s">
        <v>2314</v>
      </c>
      <c r="I242" t="s">
        <v>2361</v>
      </c>
      <c r="J242">
        <v>0.11444444444444445</v>
      </c>
      <c r="K242">
        <v>7.3692129629629635E-2</v>
      </c>
      <c r="L242">
        <v>28.7</v>
      </c>
    </row>
    <row r="243" spans="1:12" ht="17" hidden="1" x14ac:dyDescent="0.2">
      <c r="A243">
        <v>242</v>
      </c>
      <c r="B243" s="145">
        <v>0.11444444444444445</v>
      </c>
      <c r="C243" t="s">
        <v>827</v>
      </c>
      <c r="D243" t="s">
        <v>904</v>
      </c>
      <c r="G243" t="s">
        <v>2317</v>
      </c>
      <c r="H243" t="s">
        <v>135</v>
      </c>
      <c r="I243" t="s">
        <v>2361</v>
      </c>
      <c r="J243">
        <v>0.10324074074074074</v>
      </c>
      <c r="K243">
        <v>8.9155092592592591E-2</v>
      </c>
      <c r="L243">
        <v>26.4</v>
      </c>
    </row>
    <row r="244" spans="1:12" ht="17" hidden="1" x14ac:dyDescent="0.2">
      <c r="A244">
        <v>243</v>
      </c>
      <c r="B244" s="145">
        <v>0.11525462962962962</v>
      </c>
      <c r="C244" t="s">
        <v>2615</v>
      </c>
      <c r="D244" t="s">
        <v>2616</v>
      </c>
      <c r="G244" t="s">
        <v>2317</v>
      </c>
      <c r="H244" t="s">
        <v>2314</v>
      </c>
    </row>
    <row r="245" spans="1:12" ht="17" hidden="1" x14ac:dyDescent="0.2">
      <c r="A245">
        <v>244</v>
      </c>
      <c r="B245" s="145">
        <v>0.11525462962962962</v>
      </c>
      <c r="C245" t="s">
        <v>775</v>
      </c>
      <c r="D245" t="s">
        <v>2617</v>
      </c>
      <c r="G245" t="s">
        <v>2310</v>
      </c>
      <c r="H245" t="s">
        <v>135</v>
      </c>
      <c r="I245" t="s">
        <v>2362</v>
      </c>
      <c r="J245">
        <v>9.6574074074074076E-2</v>
      </c>
      <c r="K245">
        <v>9.6574074074074076E-2</v>
      </c>
      <c r="L245">
        <v>22.2</v>
      </c>
    </row>
    <row r="246" spans="1:12" ht="17" hidden="1" x14ac:dyDescent="0.2">
      <c r="A246">
        <v>245</v>
      </c>
      <c r="B246" s="145">
        <v>0.11607638888888888</v>
      </c>
      <c r="C246" t="s">
        <v>889</v>
      </c>
      <c r="D246" t="s">
        <v>2618</v>
      </c>
      <c r="G246" t="s">
        <v>2317</v>
      </c>
      <c r="H246" t="s">
        <v>2314</v>
      </c>
    </row>
    <row r="247" spans="1:12" ht="17" hidden="1" x14ac:dyDescent="0.2">
      <c r="A247">
        <v>246</v>
      </c>
      <c r="B247" s="145">
        <v>0.11641203703703702</v>
      </c>
      <c r="C247" t="s">
        <v>2619</v>
      </c>
      <c r="D247" t="s">
        <v>2620</v>
      </c>
      <c r="G247" t="s">
        <v>2310</v>
      </c>
      <c r="H247" t="s">
        <v>2314</v>
      </c>
    </row>
    <row r="248" spans="1:12" ht="17" hidden="1" x14ac:dyDescent="0.2">
      <c r="A248">
        <v>247</v>
      </c>
      <c r="B248" s="145">
        <v>0.11670138888888888</v>
      </c>
      <c r="C248" t="s">
        <v>2520</v>
      </c>
      <c r="D248" t="s">
        <v>2368</v>
      </c>
      <c r="G248" t="s">
        <v>2317</v>
      </c>
      <c r="H248" t="s">
        <v>2314</v>
      </c>
    </row>
    <row r="249" spans="1:12" ht="17" hidden="1" x14ac:dyDescent="0.2">
      <c r="A249">
        <v>248</v>
      </c>
      <c r="B249" s="145">
        <v>0.1173263888888889</v>
      </c>
      <c r="C249" t="s">
        <v>1246</v>
      </c>
      <c r="D249" t="s">
        <v>1010</v>
      </c>
      <c r="G249" t="s">
        <v>2317</v>
      </c>
      <c r="H249" t="s">
        <v>2314</v>
      </c>
    </row>
    <row r="250" spans="1:12" ht="17" hidden="1" x14ac:dyDescent="0.2">
      <c r="A250">
        <v>249</v>
      </c>
      <c r="B250" s="145">
        <v>0.11769675925925926</v>
      </c>
      <c r="C250" t="s">
        <v>2564</v>
      </c>
      <c r="D250" t="s">
        <v>2621</v>
      </c>
      <c r="F250" t="s">
        <v>2315</v>
      </c>
      <c r="G250" t="s">
        <v>1816</v>
      </c>
      <c r="H250" t="s">
        <v>2314</v>
      </c>
      <c r="I250" t="s">
        <v>1474</v>
      </c>
      <c r="J250">
        <v>0.11769675925925926</v>
      </c>
      <c r="K250">
        <v>0.10909722222222222</v>
      </c>
      <c r="L250">
        <v>26.7</v>
      </c>
    </row>
    <row r="251" spans="1:12" ht="17" hidden="1" x14ac:dyDescent="0.2">
      <c r="A251">
        <v>250</v>
      </c>
      <c r="B251" s="145">
        <v>0.1178125</v>
      </c>
      <c r="C251" t="s">
        <v>2622</v>
      </c>
      <c r="D251" t="s">
        <v>2623</v>
      </c>
      <c r="F251" t="s">
        <v>2315</v>
      </c>
      <c r="G251" t="s">
        <v>2363</v>
      </c>
      <c r="H251" t="s">
        <v>2314</v>
      </c>
      <c r="I251" t="s">
        <v>2364</v>
      </c>
      <c r="J251">
        <v>0.1178125</v>
      </c>
      <c r="K251">
        <v>9.5208333333333339E-2</v>
      </c>
      <c r="L251">
        <v>32.700000000000003</v>
      </c>
    </row>
    <row r="252" spans="1:12" ht="17" hidden="1" x14ac:dyDescent="0.2">
      <c r="A252">
        <v>251</v>
      </c>
      <c r="B252" s="146">
        <v>0.1178125</v>
      </c>
      <c r="C252" t="s">
        <v>2520</v>
      </c>
      <c r="D252" t="s">
        <v>2624</v>
      </c>
      <c r="G252" t="s">
        <v>2311</v>
      </c>
      <c r="H252" t="s">
        <v>2314</v>
      </c>
      <c r="I252" t="s">
        <v>2364</v>
      </c>
      <c r="J252">
        <v>8.7824074074074068E-2</v>
      </c>
      <c r="K252">
        <v>8.2361111111111107E-2</v>
      </c>
      <c r="L252">
        <v>20.8</v>
      </c>
    </row>
    <row r="253" spans="1:12" ht="17" hidden="1" x14ac:dyDescent="0.2">
      <c r="A253">
        <v>252</v>
      </c>
      <c r="B253" s="146">
        <v>0.11825231481481481</v>
      </c>
      <c r="C253" t="s">
        <v>898</v>
      </c>
      <c r="D253" t="s">
        <v>953</v>
      </c>
      <c r="G253" t="s">
        <v>1681</v>
      </c>
      <c r="H253" t="s">
        <v>2314</v>
      </c>
      <c r="I253" t="s">
        <v>2319</v>
      </c>
      <c r="J253">
        <v>0.10335648148148148</v>
      </c>
      <c r="K253">
        <v>9.9976851851851845E-2</v>
      </c>
      <c r="L253">
        <v>21.5</v>
      </c>
    </row>
    <row r="254" spans="1:12" ht="17" hidden="1" x14ac:dyDescent="0.2">
      <c r="A254">
        <v>253</v>
      </c>
      <c r="B254" s="146">
        <v>0.11825231481481481</v>
      </c>
      <c r="C254" t="s">
        <v>2625</v>
      </c>
      <c r="D254" t="s">
        <v>1244</v>
      </c>
      <c r="G254" t="s">
        <v>1816</v>
      </c>
      <c r="H254" t="s">
        <v>135</v>
      </c>
      <c r="I254" t="s">
        <v>2319</v>
      </c>
    </row>
    <row r="255" spans="1:12" ht="17" hidden="1" x14ac:dyDescent="0.2">
      <c r="A255">
        <v>254</v>
      </c>
      <c r="B255" s="146">
        <v>0.11833333333333333</v>
      </c>
      <c r="C255" t="s">
        <v>882</v>
      </c>
      <c r="D255" t="s">
        <v>2626</v>
      </c>
      <c r="G255" t="s">
        <v>2310</v>
      </c>
      <c r="H255" t="s">
        <v>135</v>
      </c>
    </row>
    <row r="256" spans="1:12" ht="17" hidden="1" x14ac:dyDescent="0.2">
      <c r="A256">
        <v>255</v>
      </c>
      <c r="B256" s="146">
        <v>0.11854166666666667</v>
      </c>
      <c r="C256" t="s">
        <v>2627</v>
      </c>
      <c r="D256" t="s">
        <v>2628</v>
      </c>
      <c r="F256" t="s">
        <v>2312</v>
      </c>
      <c r="G256" t="s">
        <v>2311</v>
      </c>
      <c r="H256" t="s">
        <v>2314</v>
      </c>
      <c r="I256" t="s">
        <v>2316</v>
      </c>
      <c r="J256">
        <v>0.11854166666666667</v>
      </c>
      <c r="K256">
        <v>0.11854166666666667</v>
      </c>
      <c r="L256">
        <v>20.7</v>
      </c>
    </row>
    <row r="257" spans="1:9" ht="17" hidden="1" x14ac:dyDescent="0.2">
      <c r="A257">
        <v>256</v>
      </c>
      <c r="B257" s="146">
        <v>0.11990740740740741</v>
      </c>
      <c r="C257" t="s">
        <v>2629</v>
      </c>
      <c r="D257" t="s">
        <v>2630</v>
      </c>
      <c r="G257" t="s">
        <v>2317</v>
      </c>
      <c r="H257" t="s">
        <v>2314</v>
      </c>
      <c r="I257" t="s">
        <v>2365</v>
      </c>
    </row>
    <row r="258" spans="1:9" ht="17" hidden="1" x14ac:dyDescent="0.2">
      <c r="A258">
        <v>257</v>
      </c>
      <c r="B258" s="146">
        <v>0.11991898148148149</v>
      </c>
      <c r="C258" t="s">
        <v>2520</v>
      </c>
      <c r="D258" t="s">
        <v>2631</v>
      </c>
      <c r="G258" t="s">
        <v>2317</v>
      </c>
      <c r="H258" t="s">
        <v>2314</v>
      </c>
    </row>
    <row r="259" spans="1:9" ht="17" hidden="1" x14ac:dyDescent="0.2">
      <c r="A259">
        <v>258</v>
      </c>
      <c r="B259" s="146">
        <v>0.12091435185185184</v>
      </c>
      <c r="C259" t="s">
        <v>2632</v>
      </c>
      <c r="D259" t="s">
        <v>2633</v>
      </c>
      <c r="G259" t="s">
        <v>2310</v>
      </c>
      <c r="H259" t="s">
        <v>2314</v>
      </c>
    </row>
    <row r="260" spans="1:9" ht="17" hidden="1" x14ac:dyDescent="0.2">
      <c r="A260">
        <v>260</v>
      </c>
      <c r="B260" s="146">
        <v>0.1213425925925926</v>
      </c>
      <c r="C260" t="s">
        <v>827</v>
      </c>
      <c r="D260" t="s">
        <v>2634</v>
      </c>
      <c r="G260" t="s">
        <v>1816</v>
      </c>
      <c r="H260" t="s">
        <v>135</v>
      </c>
    </row>
    <row r="261" spans="1:9" ht="17" hidden="1" x14ac:dyDescent="0.2">
      <c r="A261">
        <v>261</v>
      </c>
      <c r="B261" s="146">
        <v>0.12136574074074075</v>
      </c>
      <c r="C261" t="s">
        <v>2635</v>
      </c>
      <c r="D261" t="s">
        <v>2636</v>
      </c>
      <c r="G261" t="s">
        <v>1685</v>
      </c>
      <c r="H261" t="s">
        <v>135</v>
      </c>
    </row>
    <row r="262" spans="1:9" ht="17" hidden="1" x14ac:dyDescent="0.2">
      <c r="A262">
        <v>262</v>
      </c>
      <c r="B262" s="146">
        <v>0.12193287037037037</v>
      </c>
      <c r="C262" t="s">
        <v>839</v>
      </c>
      <c r="D262" t="s">
        <v>2637</v>
      </c>
      <c r="G262" t="s">
        <v>1683</v>
      </c>
      <c r="H262" t="s">
        <v>135</v>
      </c>
    </row>
    <row r="263" spans="1:9" ht="17" hidden="1" x14ac:dyDescent="0.2">
      <c r="A263">
        <v>263</v>
      </c>
      <c r="B263" s="146">
        <v>0.12199074074074073</v>
      </c>
      <c r="C263" t="s">
        <v>912</v>
      </c>
      <c r="D263" t="s">
        <v>2638</v>
      </c>
      <c r="G263" t="s">
        <v>2311</v>
      </c>
      <c r="H263" t="s">
        <v>2314</v>
      </c>
    </row>
    <row r="264" spans="1:9" ht="17" hidden="1" x14ac:dyDescent="0.2">
      <c r="A264">
        <v>264</v>
      </c>
      <c r="B264" s="146">
        <v>0.12219907407407408</v>
      </c>
      <c r="C264" t="s">
        <v>2491</v>
      </c>
      <c r="D264" t="s">
        <v>2639</v>
      </c>
      <c r="G264" t="s">
        <v>1681</v>
      </c>
      <c r="H264" t="s">
        <v>2314</v>
      </c>
    </row>
    <row r="265" spans="1:9" ht="17" hidden="1" x14ac:dyDescent="0.2">
      <c r="A265">
        <v>265</v>
      </c>
      <c r="B265" s="146">
        <v>0.12259259259259259</v>
      </c>
      <c r="C265" t="s">
        <v>2425</v>
      </c>
      <c r="D265" t="s">
        <v>2640</v>
      </c>
      <c r="G265" t="s">
        <v>2317</v>
      </c>
      <c r="H265" t="s">
        <v>135</v>
      </c>
    </row>
    <row r="266" spans="1:9" ht="17" hidden="1" x14ac:dyDescent="0.2">
      <c r="A266">
        <v>266</v>
      </c>
      <c r="B266" s="146">
        <v>0.12278935185185186</v>
      </c>
      <c r="C266" t="s">
        <v>1173</v>
      </c>
      <c r="D266" t="s">
        <v>2641</v>
      </c>
      <c r="G266" t="s">
        <v>1816</v>
      </c>
      <c r="H266" t="s">
        <v>135</v>
      </c>
    </row>
    <row r="267" spans="1:9" ht="17" hidden="1" x14ac:dyDescent="0.2">
      <c r="A267">
        <v>267</v>
      </c>
      <c r="B267" s="146">
        <v>0.12278935185185186</v>
      </c>
      <c r="C267" t="s">
        <v>1002</v>
      </c>
      <c r="D267" t="s">
        <v>2641</v>
      </c>
      <c r="G267" t="s">
        <v>1816</v>
      </c>
      <c r="H267" t="s">
        <v>2314</v>
      </c>
    </row>
    <row r="268" spans="1:9" ht="17" hidden="1" x14ac:dyDescent="0.2">
      <c r="A268">
        <v>268</v>
      </c>
      <c r="B268" s="146">
        <v>0.12442129629629629</v>
      </c>
      <c r="C268" t="s">
        <v>2602</v>
      </c>
      <c r="D268" t="s">
        <v>2642</v>
      </c>
      <c r="G268" t="s">
        <v>2317</v>
      </c>
      <c r="H268" t="s">
        <v>2314</v>
      </c>
    </row>
    <row r="269" spans="1:9" ht="17" hidden="1" x14ac:dyDescent="0.2">
      <c r="A269">
        <v>269</v>
      </c>
      <c r="B269" s="146">
        <v>0.1248263888888889</v>
      </c>
      <c r="C269" t="s">
        <v>1052</v>
      </c>
      <c r="D269" t="s">
        <v>1198</v>
      </c>
      <c r="G269" t="s">
        <v>1816</v>
      </c>
      <c r="H269" t="s">
        <v>135</v>
      </c>
    </row>
    <row r="270" spans="1:9" ht="17" hidden="1" x14ac:dyDescent="0.2">
      <c r="A270">
        <v>270</v>
      </c>
      <c r="B270" s="146">
        <v>0.12497685185185185</v>
      </c>
      <c r="C270" t="s">
        <v>2599</v>
      </c>
      <c r="D270" t="s">
        <v>784</v>
      </c>
      <c r="G270" t="s">
        <v>2310</v>
      </c>
      <c r="H270" t="s">
        <v>135</v>
      </c>
    </row>
    <row r="271" spans="1:9" ht="17" hidden="1" x14ac:dyDescent="0.2">
      <c r="A271">
        <v>271</v>
      </c>
      <c r="B271" s="146">
        <v>0.125</v>
      </c>
      <c r="C271" t="s">
        <v>1690</v>
      </c>
      <c r="D271" t="s">
        <v>2643</v>
      </c>
      <c r="G271" t="s">
        <v>2310</v>
      </c>
      <c r="H271" t="s">
        <v>2314</v>
      </c>
    </row>
    <row r="272" spans="1:9" ht="17" hidden="1" x14ac:dyDescent="0.2">
      <c r="A272">
        <v>272</v>
      </c>
      <c r="B272" s="146">
        <v>0.12625</v>
      </c>
      <c r="C272" t="s">
        <v>2627</v>
      </c>
      <c r="D272" t="s">
        <v>2644</v>
      </c>
      <c r="G272" t="s">
        <v>2310</v>
      </c>
      <c r="H272" t="s">
        <v>2314</v>
      </c>
    </row>
    <row r="273" spans="1:12" ht="17" hidden="1" x14ac:dyDescent="0.2">
      <c r="A273">
        <v>273</v>
      </c>
      <c r="B273" s="146">
        <v>0.12652777777777777</v>
      </c>
      <c r="C273" t="s">
        <v>786</v>
      </c>
      <c r="D273" t="s">
        <v>2645</v>
      </c>
      <c r="E273" t="s">
        <v>2646</v>
      </c>
      <c r="G273" t="s">
        <v>2310</v>
      </c>
      <c r="H273" t="s">
        <v>135</v>
      </c>
    </row>
    <row r="274" spans="1:12" ht="17" hidden="1" x14ac:dyDescent="0.2">
      <c r="A274">
        <v>274</v>
      </c>
      <c r="B274" s="146">
        <v>0.12652777777777777</v>
      </c>
      <c r="C274" t="s">
        <v>983</v>
      </c>
      <c r="D274" t="s">
        <v>2647</v>
      </c>
      <c r="G274" t="s">
        <v>2310</v>
      </c>
      <c r="H274" t="s">
        <v>135</v>
      </c>
    </row>
    <row r="275" spans="1:12" ht="17" hidden="1" x14ac:dyDescent="0.2">
      <c r="A275">
        <v>275</v>
      </c>
      <c r="B275" s="146">
        <v>0.12653935185185186</v>
      </c>
      <c r="C275" t="s">
        <v>776</v>
      </c>
      <c r="D275" t="s">
        <v>2647</v>
      </c>
      <c r="G275" t="s">
        <v>2310</v>
      </c>
      <c r="H275" t="s">
        <v>2314</v>
      </c>
    </row>
    <row r="276" spans="1:12" ht="17" hidden="1" x14ac:dyDescent="0.2">
      <c r="A276">
        <v>276</v>
      </c>
      <c r="B276" s="146">
        <v>0.12668981481481481</v>
      </c>
      <c r="C276" t="s">
        <v>813</v>
      </c>
      <c r="D276" t="s">
        <v>2648</v>
      </c>
      <c r="G276" t="s">
        <v>2311</v>
      </c>
      <c r="H276" t="s">
        <v>135</v>
      </c>
    </row>
    <row r="277" spans="1:12" ht="17" hidden="1" x14ac:dyDescent="0.2">
      <c r="A277">
        <v>277</v>
      </c>
      <c r="B277" s="146">
        <v>0.12685185185185185</v>
      </c>
      <c r="C277" t="s">
        <v>2602</v>
      </c>
      <c r="D277" t="s">
        <v>2649</v>
      </c>
      <c r="G277" t="s">
        <v>2310</v>
      </c>
      <c r="H277" t="s">
        <v>2314</v>
      </c>
    </row>
    <row r="278" spans="1:12" ht="17" hidden="1" x14ac:dyDescent="0.2">
      <c r="A278">
        <v>278</v>
      </c>
      <c r="B278" s="146">
        <v>0.12685185185185185</v>
      </c>
      <c r="C278" t="s">
        <v>2650</v>
      </c>
      <c r="D278" t="s">
        <v>2649</v>
      </c>
      <c r="G278" t="s">
        <v>2310</v>
      </c>
      <c r="H278" t="s">
        <v>2314</v>
      </c>
    </row>
    <row r="279" spans="1:12" ht="17" hidden="1" x14ac:dyDescent="0.2">
      <c r="A279">
        <v>279</v>
      </c>
      <c r="B279" s="146">
        <v>0.12729166666666666</v>
      </c>
      <c r="C279" t="s">
        <v>1091</v>
      </c>
      <c r="D279" t="s">
        <v>2651</v>
      </c>
      <c r="F279" t="s">
        <v>2315</v>
      </c>
      <c r="G279" t="s">
        <v>1816</v>
      </c>
      <c r="H279" t="s">
        <v>135</v>
      </c>
      <c r="I279" t="s">
        <v>1474</v>
      </c>
      <c r="J279">
        <v>0.12729166666666666</v>
      </c>
      <c r="K279">
        <v>8.9120370370370364E-2</v>
      </c>
      <c r="L279">
        <v>21</v>
      </c>
    </row>
    <row r="280" spans="1:12" ht="17" hidden="1" x14ac:dyDescent="0.2">
      <c r="A280">
        <v>280</v>
      </c>
      <c r="B280" s="146">
        <v>0.12729166666666666</v>
      </c>
      <c r="C280" t="s">
        <v>2652</v>
      </c>
      <c r="D280" t="s">
        <v>2653</v>
      </c>
      <c r="G280" t="s">
        <v>1816</v>
      </c>
      <c r="H280" t="s">
        <v>2314</v>
      </c>
      <c r="I280" t="s">
        <v>1474</v>
      </c>
    </row>
    <row r="281" spans="1:12" ht="17" hidden="1" x14ac:dyDescent="0.2">
      <c r="A281">
        <v>281</v>
      </c>
      <c r="B281" s="146">
        <v>0.13332175925925926</v>
      </c>
      <c r="C281" t="s">
        <v>839</v>
      </c>
      <c r="D281" t="s">
        <v>2654</v>
      </c>
      <c r="G281" t="s">
        <v>2317</v>
      </c>
      <c r="H281" t="s">
        <v>135</v>
      </c>
    </row>
    <row r="282" spans="1:12" ht="17" hidden="1" x14ac:dyDescent="0.2">
      <c r="A282">
        <v>282</v>
      </c>
      <c r="B282" s="146">
        <v>0.13332175925925926</v>
      </c>
      <c r="C282" t="s">
        <v>2564</v>
      </c>
      <c r="D282" t="s">
        <v>2655</v>
      </c>
      <c r="G282" t="s">
        <v>2311</v>
      </c>
      <c r="H282" t="s">
        <v>2314</v>
      </c>
    </row>
    <row r="283" spans="1:12" ht="17" hidden="1" x14ac:dyDescent="0.2">
      <c r="A283">
        <v>283</v>
      </c>
      <c r="B283" s="146">
        <v>0.13508101851851853</v>
      </c>
      <c r="C283" t="s">
        <v>912</v>
      </c>
      <c r="D283" t="s">
        <v>2656</v>
      </c>
      <c r="G283" t="s">
        <v>2317</v>
      </c>
      <c r="H283" t="s">
        <v>2314</v>
      </c>
      <c r="I283" t="s">
        <v>2362</v>
      </c>
      <c r="J283">
        <v>0.11400462962962964</v>
      </c>
      <c r="K283">
        <v>0.11311342592592592</v>
      </c>
      <c r="L283">
        <v>30.4</v>
      </c>
    </row>
    <row r="284" spans="1:12" ht="17" hidden="1" x14ac:dyDescent="0.2">
      <c r="A284">
        <v>284</v>
      </c>
      <c r="B284" s="146">
        <v>0.1416550925925926</v>
      </c>
      <c r="C284" t="s">
        <v>2657</v>
      </c>
      <c r="D284" t="s">
        <v>2455</v>
      </c>
      <c r="G284" t="s">
        <v>1681</v>
      </c>
      <c r="H284" t="s">
        <v>2314</v>
      </c>
    </row>
    <row r="285" spans="1:12" ht="17" hidden="1" x14ac:dyDescent="0.2">
      <c r="A285">
        <v>285</v>
      </c>
      <c r="B285" s="146">
        <v>0.14254629629629631</v>
      </c>
      <c r="C285" t="s">
        <v>1052</v>
      </c>
      <c r="D285" t="s">
        <v>2658</v>
      </c>
      <c r="G285" t="s">
        <v>1681</v>
      </c>
      <c r="H285" t="s">
        <v>2314</v>
      </c>
      <c r="I285" t="s">
        <v>2365</v>
      </c>
    </row>
    <row r="286" spans="1:12" ht="17" hidden="1" x14ac:dyDescent="0.2">
      <c r="A286">
        <v>286</v>
      </c>
      <c r="B286" s="146">
        <v>0.15201388888888889</v>
      </c>
      <c r="C286" t="s">
        <v>1230</v>
      </c>
      <c r="D286" t="s">
        <v>861</v>
      </c>
      <c r="G286" t="s">
        <v>2317</v>
      </c>
      <c r="H286" t="s">
        <v>135</v>
      </c>
    </row>
    <row r="287" spans="1:12" ht="17" hidden="1" x14ac:dyDescent="0.2">
      <c r="A287">
        <v>287</v>
      </c>
      <c r="B287" s="146">
        <v>0.15303240740740739</v>
      </c>
      <c r="C287" t="s">
        <v>2659</v>
      </c>
      <c r="D287" t="s">
        <v>2660</v>
      </c>
      <c r="G287" t="s">
        <v>2310</v>
      </c>
      <c r="H287" t="s">
        <v>2314</v>
      </c>
    </row>
    <row r="288" spans="1:12" ht="17" hidden="1" x14ac:dyDescent="0.2">
      <c r="A288">
        <v>288</v>
      </c>
      <c r="B288" s="146">
        <v>0.16495370370370369</v>
      </c>
      <c r="C288" t="s">
        <v>1053</v>
      </c>
      <c r="D288" t="s">
        <v>1154</v>
      </c>
      <c r="G288" t="s">
        <v>1816</v>
      </c>
      <c r="H288" t="s">
        <v>2314</v>
      </c>
      <c r="I288" t="s">
        <v>2362</v>
      </c>
      <c r="J288">
        <v>0.1102662037037037</v>
      </c>
      <c r="K288">
        <v>9.341435185185186E-2</v>
      </c>
      <c r="L288">
        <v>27.4</v>
      </c>
    </row>
    <row r="289" spans="1:8" ht="17" hidden="1" x14ac:dyDescent="0.2">
      <c r="A289">
        <v>259</v>
      </c>
      <c r="B289" s="146">
        <v>0.28793981481481484</v>
      </c>
      <c r="C289" t="s">
        <v>846</v>
      </c>
      <c r="D289" t="s">
        <v>774</v>
      </c>
      <c r="G289" t="s">
        <v>2310</v>
      </c>
      <c r="H289" t="s">
        <v>135</v>
      </c>
    </row>
  </sheetData>
  <autoFilter ref="A2:L289" xr:uid="{9A114002-2E00-CB42-BE34-330A2E5B3EE6}">
    <filterColumn colId="8">
      <filters>
        <filter val="Tynedale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75D25-7D36-6947-A41B-4754B90D48D4}">
  <sheetPr codeName="Sheet8"/>
  <dimension ref="A1:H2"/>
  <sheetViews>
    <sheetView workbookViewId="0">
      <selection activeCell="B2" sqref="B2"/>
    </sheetView>
  </sheetViews>
  <sheetFormatPr baseColWidth="10" defaultColWidth="11.5" defaultRowHeight="13" x14ac:dyDescent="0.15"/>
  <sheetData>
    <row r="1" spans="1:8" x14ac:dyDescent="0.15">
      <c r="A1" s="59"/>
    </row>
    <row r="2" spans="1:8" ht="18" x14ac:dyDescent="0.2">
      <c r="A2" s="57">
        <v>1.9319444444444445</v>
      </c>
      <c r="B2" s="57">
        <v>1.9194444444444445</v>
      </c>
      <c r="C2" s="4" t="s">
        <v>1658</v>
      </c>
      <c r="D2" s="56" t="s">
        <v>1659</v>
      </c>
      <c r="E2" s="56" t="s">
        <v>1660</v>
      </c>
      <c r="F2" s="60">
        <v>0.94166666666666676</v>
      </c>
      <c r="G2" s="56" t="s">
        <v>1661</v>
      </c>
      <c r="H2" s="56" t="s">
        <v>1662</v>
      </c>
    </row>
  </sheetData>
  <hyperlinks>
    <hyperlink ref="C2" r:id="rId1" display="https://www.resultsbase.net/event/2231/results/940601" xr:uid="{9F05AA26-B3E1-A443-8BAC-0E4A498F8C11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6FD6F-9DC3-2C4C-957A-96977BD86BD5}">
  <sheetPr codeName="Sheet10"/>
  <dimension ref="A2:J13"/>
  <sheetViews>
    <sheetView workbookViewId="0">
      <selection activeCell="D34" sqref="D34"/>
    </sheetView>
  </sheetViews>
  <sheetFormatPr baseColWidth="10" defaultColWidth="11.5" defaultRowHeight="13" x14ac:dyDescent="0.15"/>
  <cols>
    <col min="2" max="2" width="14.5" bestFit="1" customWidth="1"/>
    <col min="3" max="3" width="19.33203125" bestFit="1" customWidth="1"/>
    <col min="9" max="9" width="8.1640625" bestFit="1" customWidth="1"/>
  </cols>
  <sheetData>
    <row r="2" spans="1:10" x14ac:dyDescent="0.15">
      <c r="A2" t="s">
        <v>1667</v>
      </c>
      <c r="B2" t="s">
        <v>1668</v>
      </c>
      <c r="C2" t="s">
        <v>1669</v>
      </c>
      <c r="D2" t="s">
        <v>1670</v>
      </c>
    </row>
    <row r="3" spans="1:10" x14ac:dyDescent="0.15">
      <c r="A3" t="s">
        <v>1671</v>
      </c>
      <c r="B3" t="s">
        <v>1672</v>
      </c>
      <c r="C3" t="s">
        <v>1672</v>
      </c>
    </row>
    <row r="4" spans="1:10" x14ac:dyDescent="0.15">
      <c r="A4" t="s">
        <v>1667</v>
      </c>
      <c r="B4" t="s">
        <v>1673</v>
      </c>
      <c r="C4" t="s">
        <v>1673</v>
      </c>
    </row>
    <row r="5" spans="1:10" x14ac:dyDescent="0.15">
      <c r="A5" t="s">
        <v>1667</v>
      </c>
      <c r="B5" t="s">
        <v>1674</v>
      </c>
      <c r="C5" t="s">
        <v>1675</v>
      </c>
    </row>
    <row r="6" spans="1:10" x14ac:dyDescent="0.15">
      <c r="A6">
        <v>5</v>
      </c>
      <c r="B6" t="s">
        <v>502</v>
      </c>
      <c r="C6" t="s">
        <v>1644</v>
      </c>
      <c r="D6">
        <v>233</v>
      </c>
      <c r="E6" t="s">
        <v>1306</v>
      </c>
      <c r="F6">
        <v>5</v>
      </c>
      <c r="G6" t="s">
        <v>1676</v>
      </c>
      <c r="H6">
        <v>5</v>
      </c>
      <c r="I6" s="46">
        <v>2.4606481481481479E-2</v>
      </c>
      <c r="J6" s="46">
        <v>2.4594907407407409E-2</v>
      </c>
    </row>
    <row r="7" spans="1:10" x14ac:dyDescent="0.15">
      <c r="A7">
        <v>21</v>
      </c>
      <c r="B7" t="s">
        <v>1677</v>
      </c>
      <c r="C7" t="s">
        <v>1644</v>
      </c>
      <c r="D7">
        <v>476</v>
      </c>
      <c r="E7" t="s">
        <v>1323</v>
      </c>
      <c r="F7">
        <v>2</v>
      </c>
      <c r="G7" t="s">
        <v>1676</v>
      </c>
      <c r="H7">
        <v>1</v>
      </c>
      <c r="I7" s="46">
        <v>2.7546296296296294E-2</v>
      </c>
      <c r="J7" s="46">
        <v>2.7534722222222221E-2</v>
      </c>
    </row>
    <row r="8" spans="1:10" x14ac:dyDescent="0.15">
      <c r="A8">
        <v>83</v>
      </c>
      <c r="B8" t="s">
        <v>1678</v>
      </c>
      <c r="C8" t="s">
        <v>1644</v>
      </c>
      <c r="D8">
        <v>211</v>
      </c>
      <c r="E8" t="s">
        <v>1306</v>
      </c>
      <c r="F8">
        <v>71</v>
      </c>
      <c r="G8" t="s">
        <v>1679</v>
      </c>
      <c r="H8">
        <v>4</v>
      </c>
      <c r="I8" s="46">
        <v>3.155092592592592E-2</v>
      </c>
      <c r="J8" s="46">
        <v>3.1516203703703706E-2</v>
      </c>
    </row>
    <row r="9" spans="1:10" x14ac:dyDescent="0.15">
      <c r="A9">
        <v>109</v>
      </c>
      <c r="B9" t="s">
        <v>1680</v>
      </c>
      <c r="C9" t="s">
        <v>1644</v>
      </c>
      <c r="D9">
        <v>128</v>
      </c>
      <c r="E9" t="s">
        <v>1306</v>
      </c>
      <c r="F9">
        <v>92</v>
      </c>
      <c r="G9" t="s">
        <v>1681</v>
      </c>
      <c r="H9">
        <v>11</v>
      </c>
      <c r="I9" s="46">
        <v>3.2442129629629633E-2</v>
      </c>
      <c r="J9" s="46">
        <v>3.2361111111111111E-2</v>
      </c>
    </row>
    <row r="10" spans="1:10" x14ac:dyDescent="0.15">
      <c r="A10">
        <v>142</v>
      </c>
      <c r="B10" t="s">
        <v>1682</v>
      </c>
      <c r="C10" t="s">
        <v>1644</v>
      </c>
      <c r="D10">
        <v>111</v>
      </c>
      <c r="E10" t="s">
        <v>1306</v>
      </c>
      <c r="F10">
        <v>116</v>
      </c>
      <c r="G10" t="s">
        <v>1681</v>
      </c>
      <c r="H10">
        <v>17</v>
      </c>
      <c r="I10" s="46">
        <v>3.3877314814814811E-2</v>
      </c>
      <c r="J10" s="46">
        <v>3.3530092592592591E-2</v>
      </c>
    </row>
    <row r="11" spans="1:10" x14ac:dyDescent="0.15">
      <c r="A11">
        <v>192</v>
      </c>
      <c r="B11" t="s">
        <v>1503</v>
      </c>
      <c r="C11" t="s">
        <v>1644</v>
      </c>
      <c r="D11">
        <v>203</v>
      </c>
      <c r="E11" t="s">
        <v>1306</v>
      </c>
      <c r="F11">
        <v>147</v>
      </c>
      <c r="G11" t="s">
        <v>1683</v>
      </c>
      <c r="H11">
        <v>2</v>
      </c>
      <c r="I11" s="46">
        <v>3.5798611111111107E-2</v>
      </c>
      <c r="J11" s="46">
        <v>3.5567129629629629E-2</v>
      </c>
    </row>
    <row r="12" spans="1:10" x14ac:dyDescent="0.15">
      <c r="A12">
        <v>193</v>
      </c>
      <c r="B12" t="s">
        <v>272</v>
      </c>
      <c r="C12" t="s">
        <v>1644</v>
      </c>
      <c r="D12">
        <v>382</v>
      </c>
      <c r="E12" t="s">
        <v>1323</v>
      </c>
      <c r="F12">
        <v>46</v>
      </c>
      <c r="G12" t="s">
        <v>1681</v>
      </c>
      <c r="H12">
        <v>10</v>
      </c>
      <c r="I12" s="46">
        <v>3.5856481481481482E-2</v>
      </c>
      <c r="J12" s="46">
        <v>3.5717592592592592E-2</v>
      </c>
    </row>
    <row r="13" spans="1:10" x14ac:dyDescent="0.15">
      <c r="A13">
        <v>288</v>
      </c>
      <c r="B13" t="s">
        <v>1684</v>
      </c>
      <c r="C13" t="s">
        <v>1644</v>
      </c>
      <c r="D13">
        <v>458</v>
      </c>
      <c r="E13" t="s">
        <v>1306</v>
      </c>
      <c r="F13">
        <v>188</v>
      </c>
      <c r="G13" t="s">
        <v>1685</v>
      </c>
      <c r="H13">
        <v>8</v>
      </c>
      <c r="I13" s="46">
        <v>4.0671296296296296E-2</v>
      </c>
      <c r="J13" s="46">
        <v>4.0671296296296296E-2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CA9FA-EEB6-4241-B22F-63A53026152C}">
  <sheetPr codeName="Sheet6" filterMode="1"/>
  <dimension ref="A1:G326"/>
  <sheetViews>
    <sheetView workbookViewId="0">
      <selection sqref="A1:XFD1"/>
    </sheetView>
  </sheetViews>
  <sheetFormatPr baseColWidth="10" defaultColWidth="11.5" defaultRowHeight="13" x14ac:dyDescent="0.15"/>
  <sheetData>
    <row r="1" spans="1:7" ht="17" thickBot="1" x14ac:dyDescent="0.2">
      <c r="A1" s="34" t="s">
        <v>1300</v>
      </c>
      <c r="B1" s="35" t="s">
        <v>115</v>
      </c>
      <c r="C1" s="36" t="s">
        <v>1301</v>
      </c>
      <c r="D1" s="36" t="s">
        <v>1302</v>
      </c>
      <c r="E1" s="37" t="s">
        <v>1303</v>
      </c>
      <c r="F1" s="38" t="s">
        <v>1304</v>
      </c>
      <c r="G1" s="39" t="s">
        <v>117</v>
      </c>
    </row>
    <row r="2" spans="1:7" ht="17" hidden="1" thickBot="1" x14ac:dyDescent="0.2">
      <c r="A2" s="40">
        <v>1</v>
      </c>
      <c r="B2" s="41" t="s">
        <v>1305</v>
      </c>
      <c r="C2" s="42" t="s">
        <v>126</v>
      </c>
      <c r="D2" s="43" t="s">
        <v>1306</v>
      </c>
      <c r="E2" s="44" t="s">
        <v>1307</v>
      </c>
      <c r="F2" s="45">
        <v>39</v>
      </c>
      <c r="G2" s="47">
        <v>2.1180555555555553E-2</v>
      </c>
    </row>
    <row r="3" spans="1:7" ht="17" hidden="1" thickBot="1" x14ac:dyDescent="0.2">
      <c r="A3" s="40">
        <v>2</v>
      </c>
      <c r="B3" s="41" t="s">
        <v>1308</v>
      </c>
      <c r="C3" s="42" t="s">
        <v>126</v>
      </c>
      <c r="D3" s="43" t="s">
        <v>1306</v>
      </c>
      <c r="E3" s="44" t="s">
        <v>1309</v>
      </c>
      <c r="F3" s="45">
        <v>101</v>
      </c>
      <c r="G3" s="47">
        <v>2.1863425925925925E-2</v>
      </c>
    </row>
    <row r="4" spans="1:7" ht="16" hidden="1" thickBot="1" x14ac:dyDescent="0.2">
      <c r="A4" s="40">
        <v>3</v>
      </c>
      <c r="B4" s="41" t="s">
        <v>1310</v>
      </c>
      <c r="C4" s="43" t="s">
        <v>126</v>
      </c>
      <c r="D4" s="43" t="s">
        <v>1306</v>
      </c>
      <c r="E4" s="44" t="s">
        <v>1309</v>
      </c>
      <c r="F4" s="45">
        <v>281</v>
      </c>
      <c r="G4" s="47">
        <v>2.2048611111111113E-2</v>
      </c>
    </row>
    <row r="5" spans="1:7" ht="16" hidden="1" thickBot="1" x14ac:dyDescent="0.2">
      <c r="A5" s="40">
        <v>4</v>
      </c>
      <c r="B5" s="41" t="s">
        <v>1311</v>
      </c>
      <c r="C5" s="42">
        <v>40</v>
      </c>
      <c r="D5" s="43" t="s">
        <v>1306</v>
      </c>
      <c r="E5" s="44" t="s">
        <v>1312</v>
      </c>
      <c r="F5" s="45">
        <v>202</v>
      </c>
      <c r="G5" s="47">
        <v>2.2476851851851855E-2</v>
      </c>
    </row>
    <row r="6" spans="1:7" ht="16" hidden="1" thickBot="1" x14ac:dyDescent="0.2">
      <c r="A6" s="40">
        <v>5</v>
      </c>
      <c r="B6" s="41" t="s">
        <v>527</v>
      </c>
      <c r="C6" s="43" t="s">
        <v>126</v>
      </c>
      <c r="D6" s="43" t="s">
        <v>1306</v>
      </c>
      <c r="E6" s="44" t="s">
        <v>1313</v>
      </c>
      <c r="F6" s="45">
        <v>290</v>
      </c>
      <c r="G6" s="47">
        <v>2.3483796296296298E-2</v>
      </c>
    </row>
    <row r="7" spans="1:7" ht="16" hidden="1" thickBot="1" x14ac:dyDescent="0.2">
      <c r="A7" s="40">
        <v>6</v>
      </c>
      <c r="B7" s="41" t="s">
        <v>436</v>
      </c>
      <c r="C7" s="43" t="s">
        <v>126</v>
      </c>
      <c r="D7" s="43" t="s">
        <v>1306</v>
      </c>
      <c r="E7" s="44" t="s">
        <v>1314</v>
      </c>
      <c r="F7" s="45">
        <v>312</v>
      </c>
      <c r="G7" s="47">
        <v>2.359953703703704E-2</v>
      </c>
    </row>
    <row r="8" spans="1:7" ht="17" hidden="1" thickBot="1" x14ac:dyDescent="0.2">
      <c r="A8" s="40">
        <v>7</v>
      </c>
      <c r="B8" s="41" t="s">
        <v>481</v>
      </c>
      <c r="C8" s="42" t="s">
        <v>126</v>
      </c>
      <c r="D8" s="43" t="s">
        <v>1306</v>
      </c>
      <c r="E8" s="44" t="s">
        <v>1315</v>
      </c>
      <c r="F8" s="45">
        <v>170</v>
      </c>
      <c r="G8" s="47">
        <v>2.4085648148148148E-2</v>
      </c>
    </row>
    <row r="9" spans="1:7" ht="17" hidden="1" thickBot="1" x14ac:dyDescent="0.2">
      <c r="A9" s="40">
        <v>8</v>
      </c>
      <c r="B9" s="41" t="s">
        <v>1316</v>
      </c>
      <c r="C9" s="42" t="s">
        <v>126</v>
      </c>
      <c r="D9" s="43" t="s">
        <v>1306</v>
      </c>
      <c r="E9" s="44" t="s">
        <v>1307</v>
      </c>
      <c r="F9" s="45">
        <v>183</v>
      </c>
      <c r="G9" s="47">
        <v>2.4259259259259258E-2</v>
      </c>
    </row>
    <row r="10" spans="1:7" ht="16" hidden="1" thickBot="1" x14ac:dyDescent="0.2">
      <c r="A10" s="40">
        <v>9</v>
      </c>
      <c r="B10" s="41" t="s">
        <v>492</v>
      </c>
      <c r="C10" s="43">
        <v>40</v>
      </c>
      <c r="D10" s="43" t="s">
        <v>1306</v>
      </c>
      <c r="E10" s="44" t="s">
        <v>1317</v>
      </c>
      <c r="F10" s="45">
        <v>323</v>
      </c>
      <c r="G10" s="47">
        <v>2.4479166666666666E-2</v>
      </c>
    </row>
    <row r="11" spans="1:7" ht="16" hidden="1" thickBot="1" x14ac:dyDescent="0.2">
      <c r="A11" s="40">
        <v>10</v>
      </c>
      <c r="B11" s="41" t="s">
        <v>1318</v>
      </c>
      <c r="C11" s="42">
        <v>45</v>
      </c>
      <c r="D11" s="43" t="s">
        <v>1306</v>
      </c>
      <c r="E11" s="44" t="s">
        <v>1319</v>
      </c>
      <c r="F11" s="45">
        <v>181</v>
      </c>
      <c r="G11" s="47">
        <v>2.4594907407407409E-2</v>
      </c>
    </row>
    <row r="12" spans="1:7" ht="17" hidden="1" thickBot="1" x14ac:dyDescent="0.2">
      <c r="A12" s="40">
        <v>11</v>
      </c>
      <c r="B12" s="41" t="s">
        <v>1320</v>
      </c>
      <c r="C12" s="42" t="s">
        <v>126</v>
      </c>
      <c r="D12" s="43" t="s">
        <v>1306</v>
      </c>
      <c r="E12" s="44" t="s">
        <v>1309</v>
      </c>
      <c r="F12" s="45">
        <v>21</v>
      </c>
      <c r="G12" s="47">
        <v>2.4606481481481479E-2</v>
      </c>
    </row>
    <row r="13" spans="1:7" ht="16" hidden="1" thickBot="1" x14ac:dyDescent="0.2">
      <c r="A13" s="40">
        <v>12</v>
      </c>
      <c r="B13" s="41" t="s">
        <v>1321</v>
      </c>
      <c r="C13" s="43">
        <v>45</v>
      </c>
      <c r="D13" s="43" t="s">
        <v>1306</v>
      </c>
      <c r="E13" s="44" t="s">
        <v>1322</v>
      </c>
      <c r="F13" s="45">
        <v>282</v>
      </c>
      <c r="G13" s="47">
        <v>2.4675925925925924E-2</v>
      </c>
    </row>
    <row r="14" spans="1:7" ht="16" hidden="1" thickBot="1" x14ac:dyDescent="0.2">
      <c r="A14" s="40">
        <v>13</v>
      </c>
      <c r="B14" s="41" t="s">
        <v>121</v>
      </c>
      <c r="C14" s="42">
        <v>35</v>
      </c>
      <c r="D14" s="43" t="s">
        <v>1323</v>
      </c>
      <c r="E14" s="44" t="s">
        <v>1309</v>
      </c>
      <c r="F14" s="45">
        <v>109</v>
      </c>
      <c r="G14" s="47">
        <v>2.4733796296296295E-2</v>
      </c>
    </row>
    <row r="15" spans="1:7" ht="16" hidden="1" thickBot="1" x14ac:dyDescent="0.2">
      <c r="A15" s="40">
        <v>14</v>
      </c>
      <c r="B15" s="41" t="s">
        <v>1324</v>
      </c>
      <c r="C15" s="42">
        <v>40</v>
      </c>
      <c r="D15" s="43" t="s">
        <v>1306</v>
      </c>
      <c r="E15" s="44" t="s">
        <v>1319</v>
      </c>
      <c r="F15" s="45">
        <v>9</v>
      </c>
      <c r="G15" s="47">
        <v>2.5312500000000002E-2</v>
      </c>
    </row>
    <row r="16" spans="1:7" ht="16" hidden="1" thickBot="1" x14ac:dyDescent="0.2">
      <c r="A16" s="40">
        <v>15</v>
      </c>
      <c r="B16" s="41" t="s">
        <v>486</v>
      </c>
      <c r="C16" s="42">
        <v>55</v>
      </c>
      <c r="D16" s="43" t="s">
        <v>1306</v>
      </c>
      <c r="E16" s="44" t="s">
        <v>1325</v>
      </c>
      <c r="F16" s="45">
        <v>178</v>
      </c>
      <c r="G16" s="47">
        <v>2.5370370370370366E-2</v>
      </c>
    </row>
    <row r="17" spans="1:7" ht="16" hidden="1" thickBot="1" x14ac:dyDescent="0.2">
      <c r="A17" s="40">
        <v>16</v>
      </c>
      <c r="B17" s="41" t="s">
        <v>1326</v>
      </c>
      <c r="C17" s="43" t="s">
        <v>126</v>
      </c>
      <c r="D17" s="43" t="s">
        <v>1306</v>
      </c>
      <c r="E17" s="44" t="s">
        <v>1307</v>
      </c>
      <c r="F17" s="45">
        <v>298</v>
      </c>
      <c r="G17" s="47">
        <v>2.5509259259259259E-2</v>
      </c>
    </row>
    <row r="18" spans="1:7" ht="17" hidden="1" thickBot="1" x14ac:dyDescent="0.2">
      <c r="A18" s="40">
        <v>17</v>
      </c>
      <c r="B18" s="41" t="s">
        <v>1327</v>
      </c>
      <c r="C18" s="42" t="s">
        <v>126</v>
      </c>
      <c r="D18" s="43" t="s">
        <v>1306</v>
      </c>
      <c r="E18" s="44" t="s">
        <v>1328</v>
      </c>
      <c r="F18" s="45">
        <v>75</v>
      </c>
      <c r="G18" s="47">
        <v>2.5520833333333336E-2</v>
      </c>
    </row>
    <row r="19" spans="1:7" ht="16" hidden="1" thickBot="1" x14ac:dyDescent="0.2">
      <c r="A19" s="40">
        <v>18</v>
      </c>
      <c r="B19" s="41" t="s">
        <v>1329</v>
      </c>
      <c r="C19" s="43" t="s">
        <v>126</v>
      </c>
      <c r="D19" s="43" t="s">
        <v>1306</v>
      </c>
      <c r="E19" s="44" t="s">
        <v>1330</v>
      </c>
      <c r="F19" s="45">
        <v>291</v>
      </c>
      <c r="G19" s="47">
        <v>2.5532407407407406E-2</v>
      </c>
    </row>
    <row r="20" spans="1:7" ht="16" hidden="1" thickBot="1" x14ac:dyDescent="0.2">
      <c r="A20" s="40">
        <v>19</v>
      </c>
      <c r="B20" s="41" t="s">
        <v>1331</v>
      </c>
      <c r="C20" s="42">
        <v>45</v>
      </c>
      <c r="D20" s="43" t="s">
        <v>1306</v>
      </c>
      <c r="E20" s="44" t="s">
        <v>1307</v>
      </c>
      <c r="F20" s="45">
        <v>62</v>
      </c>
      <c r="G20" s="47">
        <v>2.5543981481481483E-2</v>
      </c>
    </row>
    <row r="21" spans="1:7" ht="17" hidden="1" thickBot="1" x14ac:dyDescent="0.2">
      <c r="A21" s="40">
        <v>20</v>
      </c>
      <c r="B21" s="41" t="s">
        <v>1332</v>
      </c>
      <c r="C21" s="42" t="s">
        <v>126</v>
      </c>
      <c r="D21" s="43" t="s">
        <v>1306</v>
      </c>
      <c r="E21" s="44" t="s">
        <v>1333</v>
      </c>
      <c r="F21" s="45">
        <v>196</v>
      </c>
      <c r="G21" s="47">
        <v>2.5601851851851851E-2</v>
      </c>
    </row>
    <row r="22" spans="1:7" ht="17" hidden="1" thickBot="1" x14ac:dyDescent="0.2">
      <c r="A22" s="40">
        <v>21</v>
      </c>
      <c r="B22" s="41" t="s">
        <v>1334</v>
      </c>
      <c r="C22" s="42" t="s">
        <v>126</v>
      </c>
      <c r="D22" s="43" t="s">
        <v>1306</v>
      </c>
      <c r="E22" s="44" t="s">
        <v>1314</v>
      </c>
      <c r="F22" s="45">
        <v>103</v>
      </c>
      <c r="G22" s="47">
        <v>2.5706018518518517E-2</v>
      </c>
    </row>
    <row r="23" spans="1:7" ht="16" hidden="1" thickBot="1" x14ac:dyDescent="0.2">
      <c r="A23" s="40">
        <v>22</v>
      </c>
      <c r="B23" s="41" t="s">
        <v>1335</v>
      </c>
      <c r="C23" s="42">
        <v>40</v>
      </c>
      <c r="D23" s="43" t="s">
        <v>1306</v>
      </c>
      <c r="E23" s="44" t="s">
        <v>1336</v>
      </c>
      <c r="F23" s="45">
        <v>139</v>
      </c>
      <c r="G23" s="47">
        <v>2.584490740740741E-2</v>
      </c>
    </row>
    <row r="24" spans="1:7" ht="17" hidden="1" thickBot="1" x14ac:dyDescent="0.2">
      <c r="A24" s="40">
        <v>23</v>
      </c>
      <c r="B24" s="41" t="s">
        <v>1337</v>
      </c>
      <c r="C24" s="42" t="s">
        <v>126</v>
      </c>
      <c r="D24" s="43" t="s">
        <v>1306</v>
      </c>
      <c r="E24" s="44" t="s">
        <v>1322</v>
      </c>
      <c r="F24" s="45">
        <v>108</v>
      </c>
      <c r="G24" s="47">
        <v>2.585648148148148E-2</v>
      </c>
    </row>
    <row r="25" spans="1:7" ht="16" hidden="1" thickBot="1" x14ac:dyDescent="0.2">
      <c r="A25" s="40">
        <v>24</v>
      </c>
      <c r="B25" s="41" t="s">
        <v>1338</v>
      </c>
      <c r="C25" s="42">
        <v>40</v>
      </c>
      <c r="D25" s="43" t="s">
        <v>1306</v>
      </c>
      <c r="E25" s="44" t="s">
        <v>1315</v>
      </c>
      <c r="F25" s="45">
        <v>82</v>
      </c>
      <c r="G25" s="47">
        <v>2.5925925925925925E-2</v>
      </c>
    </row>
    <row r="26" spans="1:7" ht="16" hidden="1" thickBot="1" x14ac:dyDescent="0.2">
      <c r="A26" s="40">
        <v>25</v>
      </c>
      <c r="B26" s="41" t="s">
        <v>1339</v>
      </c>
      <c r="C26" s="42">
        <v>55</v>
      </c>
      <c r="D26" s="43" t="s">
        <v>1306</v>
      </c>
      <c r="E26" s="44" t="s">
        <v>1307</v>
      </c>
      <c r="F26" s="45">
        <v>230</v>
      </c>
      <c r="G26" s="47">
        <v>2.5960648148148149E-2</v>
      </c>
    </row>
    <row r="27" spans="1:7" ht="16" hidden="1" thickBot="1" x14ac:dyDescent="0.2">
      <c r="A27" s="40">
        <v>26</v>
      </c>
      <c r="B27" s="41" t="s">
        <v>1340</v>
      </c>
      <c r="C27" s="42">
        <v>50</v>
      </c>
      <c r="D27" s="43" t="s">
        <v>1306</v>
      </c>
      <c r="E27" s="44" t="s">
        <v>1312</v>
      </c>
      <c r="F27" s="45">
        <v>212</v>
      </c>
      <c r="G27" s="47">
        <v>2.5983796296296297E-2</v>
      </c>
    </row>
    <row r="28" spans="1:7" ht="16" hidden="1" thickBot="1" x14ac:dyDescent="0.2">
      <c r="A28" s="40">
        <v>27</v>
      </c>
      <c r="B28" s="41" t="s">
        <v>472</v>
      </c>
      <c r="C28" s="42">
        <v>40</v>
      </c>
      <c r="D28" s="43" t="s">
        <v>1306</v>
      </c>
      <c r="E28" s="44" t="s">
        <v>1333</v>
      </c>
      <c r="F28" s="45">
        <v>115</v>
      </c>
      <c r="G28" s="47">
        <v>2.6076388888888885E-2</v>
      </c>
    </row>
    <row r="29" spans="1:7" ht="16" hidden="1" thickBot="1" x14ac:dyDescent="0.2">
      <c r="A29" s="40">
        <v>28</v>
      </c>
      <c r="B29" s="41" t="s">
        <v>1341</v>
      </c>
      <c r="C29" s="43" t="s">
        <v>126</v>
      </c>
      <c r="D29" s="43" t="s">
        <v>1306</v>
      </c>
      <c r="E29" s="44" t="s">
        <v>1342</v>
      </c>
      <c r="F29" s="45">
        <v>287</v>
      </c>
      <c r="G29" s="47">
        <v>2.6168981481481477E-2</v>
      </c>
    </row>
    <row r="30" spans="1:7" ht="16" hidden="1" thickBot="1" x14ac:dyDescent="0.2">
      <c r="A30" s="40">
        <v>29</v>
      </c>
      <c r="B30" s="41" t="s">
        <v>1343</v>
      </c>
      <c r="C30" s="42">
        <v>50</v>
      </c>
      <c r="D30" s="43" t="s">
        <v>1306</v>
      </c>
      <c r="E30" s="44" t="s">
        <v>1328</v>
      </c>
      <c r="F30" s="45">
        <v>269</v>
      </c>
      <c r="G30" s="47">
        <v>2.6261574074074076E-2</v>
      </c>
    </row>
    <row r="31" spans="1:7" ht="17" hidden="1" thickBot="1" x14ac:dyDescent="0.2">
      <c r="A31" s="40">
        <v>30</v>
      </c>
      <c r="B31" s="41" t="s">
        <v>1344</v>
      </c>
      <c r="C31" s="42" t="s">
        <v>126</v>
      </c>
      <c r="D31" s="43" t="s">
        <v>1306</v>
      </c>
      <c r="E31" s="44" t="s">
        <v>1313</v>
      </c>
      <c r="F31" s="45">
        <v>98</v>
      </c>
      <c r="G31" s="47">
        <v>2.6365740740740742E-2</v>
      </c>
    </row>
    <row r="32" spans="1:7" ht="17" hidden="1" thickBot="1" x14ac:dyDescent="0.2">
      <c r="A32" s="40">
        <v>31</v>
      </c>
      <c r="B32" s="41" t="s">
        <v>1345</v>
      </c>
      <c r="C32" s="42" t="s">
        <v>126</v>
      </c>
      <c r="D32" s="43" t="s">
        <v>1306</v>
      </c>
      <c r="E32" s="44" t="s">
        <v>1336</v>
      </c>
      <c r="F32" s="45">
        <v>140</v>
      </c>
      <c r="G32" s="47">
        <v>2.6412037037037036E-2</v>
      </c>
    </row>
    <row r="33" spans="1:7" ht="16" hidden="1" thickBot="1" x14ac:dyDescent="0.2">
      <c r="A33" s="40">
        <v>32</v>
      </c>
      <c r="B33" s="41" t="s">
        <v>1346</v>
      </c>
      <c r="C33" s="42">
        <v>40</v>
      </c>
      <c r="D33" s="43" t="s">
        <v>1306</v>
      </c>
      <c r="E33" s="44" t="s">
        <v>1322</v>
      </c>
      <c r="F33" s="45">
        <v>81</v>
      </c>
      <c r="G33" s="47">
        <v>2.6458333333333334E-2</v>
      </c>
    </row>
    <row r="34" spans="1:7" ht="17" hidden="1" thickBot="1" x14ac:dyDescent="0.2">
      <c r="A34" s="40">
        <v>33</v>
      </c>
      <c r="B34" s="41" t="s">
        <v>1347</v>
      </c>
      <c r="C34" s="42" t="s">
        <v>126</v>
      </c>
      <c r="D34" s="43" t="s">
        <v>1306</v>
      </c>
      <c r="E34" s="44" t="s">
        <v>1322</v>
      </c>
      <c r="F34" s="45">
        <v>8</v>
      </c>
      <c r="G34" s="47">
        <v>2.6585648148148146E-2</v>
      </c>
    </row>
    <row r="35" spans="1:7" ht="16" hidden="1" thickBot="1" x14ac:dyDescent="0.2">
      <c r="A35" s="40">
        <v>34</v>
      </c>
      <c r="B35" s="41" t="s">
        <v>485</v>
      </c>
      <c r="C35" s="43" t="s">
        <v>126</v>
      </c>
      <c r="D35" s="43" t="s">
        <v>1306</v>
      </c>
      <c r="E35" s="44" t="s">
        <v>1315</v>
      </c>
      <c r="F35" s="45">
        <v>300</v>
      </c>
      <c r="G35" s="47">
        <v>2.6631944444444444E-2</v>
      </c>
    </row>
    <row r="36" spans="1:7" ht="16" hidden="1" thickBot="1" x14ac:dyDescent="0.2">
      <c r="A36" s="40">
        <v>35</v>
      </c>
      <c r="B36" s="41" t="s">
        <v>1348</v>
      </c>
      <c r="C36" s="42">
        <v>45</v>
      </c>
      <c r="D36" s="43" t="s">
        <v>1306</v>
      </c>
      <c r="E36" s="44" t="s">
        <v>1319</v>
      </c>
      <c r="F36" s="45">
        <v>215</v>
      </c>
      <c r="G36" s="47">
        <v>2.6724537037037036E-2</v>
      </c>
    </row>
    <row r="37" spans="1:7" ht="16" hidden="1" thickBot="1" x14ac:dyDescent="0.2">
      <c r="A37" s="40">
        <v>36</v>
      </c>
      <c r="B37" s="41" t="s">
        <v>1349</v>
      </c>
      <c r="C37" s="42">
        <v>45</v>
      </c>
      <c r="D37" s="43" t="s">
        <v>1306</v>
      </c>
      <c r="E37" s="44" t="s">
        <v>1350</v>
      </c>
      <c r="F37" s="45">
        <v>129</v>
      </c>
      <c r="G37" s="47">
        <v>2.6956018518518522E-2</v>
      </c>
    </row>
    <row r="38" spans="1:7" ht="16" hidden="1" thickBot="1" x14ac:dyDescent="0.2">
      <c r="A38" s="40">
        <v>37</v>
      </c>
      <c r="B38" s="48" t="s">
        <v>1351</v>
      </c>
      <c r="C38" s="49" t="s">
        <v>126</v>
      </c>
      <c r="D38" s="49" t="s">
        <v>1306</v>
      </c>
      <c r="E38" s="50" t="s">
        <v>1307</v>
      </c>
      <c r="F38" s="51">
        <v>301</v>
      </c>
      <c r="G38" s="52">
        <v>2.7083333333333334E-2</v>
      </c>
    </row>
    <row r="39" spans="1:7" ht="17" hidden="1" thickBot="1" x14ac:dyDescent="0.2">
      <c r="A39" s="40">
        <v>38</v>
      </c>
      <c r="B39" s="41" t="s">
        <v>1352</v>
      </c>
      <c r="C39" s="42" t="s">
        <v>126</v>
      </c>
      <c r="D39" s="43" t="s">
        <v>1306</v>
      </c>
      <c r="E39" s="44" t="s">
        <v>1330</v>
      </c>
      <c r="F39" s="45">
        <v>5</v>
      </c>
      <c r="G39" s="47">
        <v>2.7129629629629632E-2</v>
      </c>
    </row>
    <row r="40" spans="1:7" ht="16" hidden="1" thickBot="1" x14ac:dyDescent="0.2">
      <c r="A40" s="40">
        <v>39</v>
      </c>
      <c r="B40" s="41" t="s">
        <v>1353</v>
      </c>
      <c r="C40" s="43" t="s">
        <v>126</v>
      </c>
      <c r="D40" s="43" t="s">
        <v>1306</v>
      </c>
      <c r="E40" s="44" t="s">
        <v>1322</v>
      </c>
      <c r="F40" s="45">
        <v>314</v>
      </c>
      <c r="G40" s="47">
        <v>2.7222222222222228E-2</v>
      </c>
    </row>
    <row r="41" spans="1:7" ht="16" hidden="1" thickBot="1" x14ac:dyDescent="0.2">
      <c r="A41" s="40">
        <v>40</v>
      </c>
      <c r="B41" s="41" t="s">
        <v>1354</v>
      </c>
      <c r="C41" s="42">
        <v>60</v>
      </c>
      <c r="D41" s="43" t="s">
        <v>1306</v>
      </c>
      <c r="E41" s="44" t="s">
        <v>1336</v>
      </c>
      <c r="F41" s="45">
        <v>224</v>
      </c>
      <c r="G41" s="47">
        <v>2.7245370370370368E-2</v>
      </c>
    </row>
    <row r="42" spans="1:7" ht="16" hidden="1" thickBot="1" x14ac:dyDescent="0.2">
      <c r="A42" s="40">
        <v>41</v>
      </c>
      <c r="B42" s="41" t="s">
        <v>1355</v>
      </c>
      <c r="C42" s="43">
        <v>40</v>
      </c>
      <c r="D42" s="43" t="s">
        <v>1306</v>
      </c>
      <c r="E42" s="44" t="s">
        <v>1314</v>
      </c>
      <c r="F42" s="45">
        <v>311</v>
      </c>
      <c r="G42" s="47">
        <v>2.7291666666666662E-2</v>
      </c>
    </row>
    <row r="43" spans="1:7" ht="16" hidden="1" thickBot="1" x14ac:dyDescent="0.2">
      <c r="A43" s="40">
        <v>42</v>
      </c>
      <c r="B43" s="41" t="s">
        <v>1356</v>
      </c>
      <c r="C43" s="42">
        <v>45</v>
      </c>
      <c r="D43" s="43" t="s">
        <v>1306</v>
      </c>
      <c r="E43" s="44" t="s">
        <v>1336</v>
      </c>
      <c r="F43" s="45">
        <v>28</v>
      </c>
      <c r="G43" s="47">
        <v>2.7337962962962963E-2</v>
      </c>
    </row>
    <row r="44" spans="1:7" ht="17" hidden="1" thickBot="1" x14ac:dyDescent="0.2">
      <c r="A44" s="40">
        <v>43</v>
      </c>
      <c r="B44" s="41" t="s">
        <v>1357</v>
      </c>
      <c r="C44" s="42" t="s">
        <v>126</v>
      </c>
      <c r="D44" s="43" t="s">
        <v>1306</v>
      </c>
      <c r="E44" s="44" t="s">
        <v>1317</v>
      </c>
      <c r="F44" s="45">
        <v>97</v>
      </c>
      <c r="G44" s="47">
        <v>2.7349537037037037E-2</v>
      </c>
    </row>
    <row r="45" spans="1:7" ht="16" hidden="1" thickBot="1" x14ac:dyDescent="0.2">
      <c r="A45" s="40">
        <v>44</v>
      </c>
      <c r="B45" s="41" t="s">
        <v>1358</v>
      </c>
      <c r="C45" s="43">
        <v>40</v>
      </c>
      <c r="D45" s="43" t="s">
        <v>1306</v>
      </c>
      <c r="E45" s="44" t="s">
        <v>1328</v>
      </c>
      <c r="F45" s="45">
        <v>305</v>
      </c>
      <c r="G45" s="47">
        <v>2.736111111111111E-2</v>
      </c>
    </row>
    <row r="46" spans="1:7" ht="17" hidden="1" thickBot="1" x14ac:dyDescent="0.2">
      <c r="A46" s="40">
        <v>45</v>
      </c>
      <c r="B46" s="41" t="s">
        <v>1359</v>
      </c>
      <c r="C46" s="42" t="s">
        <v>126</v>
      </c>
      <c r="D46" s="43" t="s">
        <v>1306</v>
      </c>
      <c r="E46" s="44" t="s">
        <v>1314</v>
      </c>
      <c r="F46" s="45">
        <v>187</v>
      </c>
      <c r="G46" s="47">
        <v>2.7384259259259257E-2</v>
      </c>
    </row>
    <row r="47" spans="1:7" ht="16" hidden="1" thickBot="1" x14ac:dyDescent="0.2">
      <c r="A47" s="40">
        <v>46</v>
      </c>
      <c r="B47" s="41" t="s">
        <v>1360</v>
      </c>
      <c r="C47" s="42">
        <v>45</v>
      </c>
      <c r="D47" s="43" t="s">
        <v>1306</v>
      </c>
      <c r="E47" s="44" t="s">
        <v>1328</v>
      </c>
      <c r="F47" s="45">
        <v>198</v>
      </c>
      <c r="G47" s="47">
        <v>2.7442129629629632E-2</v>
      </c>
    </row>
    <row r="48" spans="1:7" ht="16" hidden="1" thickBot="1" x14ac:dyDescent="0.2">
      <c r="A48" s="40">
        <v>47</v>
      </c>
      <c r="B48" s="41" t="s">
        <v>1361</v>
      </c>
      <c r="C48" s="42">
        <v>45</v>
      </c>
      <c r="D48" s="43" t="s">
        <v>1323</v>
      </c>
      <c r="E48" s="44" t="s">
        <v>1307</v>
      </c>
      <c r="F48" s="45">
        <v>238</v>
      </c>
      <c r="G48" s="47">
        <v>2.7465277777777772E-2</v>
      </c>
    </row>
    <row r="49" spans="1:7" ht="17" hidden="1" thickBot="1" x14ac:dyDescent="0.2">
      <c r="A49" s="40">
        <v>48</v>
      </c>
      <c r="B49" s="41" t="s">
        <v>1362</v>
      </c>
      <c r="C49" s="42" t="s">
        <v>126</v>
      </c>
      <c r="D49" s="43" t="s">
        <v>1306</v>
      </c>
      <c r="E49" s="44" t="s">
        <v>1363</v>
      </c>
      <c r="F49" s="45">
        <v>256</v>
      </c>
      <c r="G49" s="47">
        <v>2.7511574074074074E-2</v>
      </c>
    </row>
    <row r="50" spans="1:7" ht="16" hidden="1" thickBot="1" x14ac:dyDescent="0.2">
      <c r="A50" s="40">
        <v>49</v>
      </c>
      <c r="B50" s="41" t="s">
        <v>1364</v>
      </c>
      <c r="C50" s="42">
        <v>45</v>
      </c>
      <c r="D50" s="43" t="s">
        <v>1306</v>
      </c>
      <c r="E50" s="44" t="s">
        <v>1309</v>
      </c>
      <c r="F50" s="45">
        <v>275</v>
      </c>
      <c r="G50" s="47">
        <v>2.7546296296296294E-2</v>
      </c>
    </row>
    <row r="51" spans="1:7" ht="16" hidden="1" thickBot="1" x14ac:dyDescent="0.2">
      <c r="A51" s="40">
        <v>50</v>
      </c>
      <c r="B51" s="41" t="s">
        <v>1365</v>
      </c>
      <c r="C51" s="43" t="s">
        <v>126</v>
      </c>
      <c r="D51" s="43" t="s">
        <v>1306</v>
      </c>
      <c r="E51" s="44" t="s">
        <v>1350</v>
      </c>
      <c r="F51" s="45">
        <v>328</v>
      </c>
      <c r="G51" s="47">
        <v>2.7592592592592596E-2</v>
      </c>
    </row>
    <row r="52" spans="1:7" ht="16" hidden="1" thickBot="1" x14ac:dyDescent="0.2">
      <c r="A52" s="40">
        <v>51</v>
      </c>
      <c r="B52" s="41" t="s">
        <v>1366</v>
      </c>
      <c r="C52" s="42">
        <v>45</v>
      </c>
      <c r="D52" s="43" t="s">
        <v>1306</v>
      </c>
      <c r="E52" s="44" t="s">
        <v>1309</v>
      </c>
      <c r="F52" s="45">
        <v>10</v>
      </c>
      <c r="G52" s="47">
        <v>2.7627314814814813E-2</v>
      </c>
    </row>
    <row r="53" spans="1:7" ht="17" hidden="1" thickBot="1" x14ac:dyDescent="0.2">
      <c r="A53" s="40">
        <v>52</v>
      </c>
      <c r="B53" s="41" t="s">
        <v>1367</v>
      </c>
      <c r="C53" s="42" t="s">
        <v>126</v>
      </c>
      <c r="D53" s="43" t="s">
        <v>1306</v>
      </c>
      <c r="E53" s="44" t="s">
        <v>1314</v>
      </c>
      <c r="F53" s="45">
        <v>126</v>
      </c>
      <c r="G53" s="47">
        <v>2.7673611111111111E-2</v>
      </c>
    </row>
    <row r="54" spans="1:7" ht="16" hidden="1" thickBot="1" x14ac:dyDescent="0.2">
      <c r="A54" s="40">
        <v>53</v>
      </c>
      <c r="B54" s="41" t="s">
        <v>1368</v>
      </c>
      <c r="C54" s="43" t="s">
        <v>126</v>
      </c>
      <c r="D54" s="43" t="s">
        <v>1306</v>
      </c>
      <c r="E54" s="44" t="s">
        <v>1307</v>
      </c>
      <c r="F54" s="45">
        <v>286</v>
      </c>
      <c r="G54" s="47">
        <v>2.7719907407407405E-2</v>
      </c>
    </row>
    <row r="55" spans="1:7" ht="16" hidden="1" thickBot="1" x14ac:dyDescent="0.2">
      <c r="A55" s="40">
        <v>54</v>
      </c>
      <c r="B55" s="41" t="s">
        <v>1369</v>
      </c>
      <c r="C55" s="42">
        <v>40</v>
      </c>
      <c r="D55" s="43" t="s">
        <v>1306</v>
      </c>
      <c r="E55" s="44" t="s">
        <v>1309</v>
      </c>
      <c r="F55" s="45">
        <v>123</v>
      </c>
      <c r="G55" s="47">
        <v>2.7870370370370368E-2</v>
      </c>
    </row>
    <row r="56" spans="1:7" ht="17" hidden="1" thickBot="1" x14ac:dyDescent="0.2">
      <c r="A56" s="40">
        <v>55</v>
      </c>
      <c r="B56" s="41" t="s">
        <v>1370</v>
      </c>
      <c r="C56" s="42" t="s">
        <v>126</v>
      </c>
      <c r="D56" s="43" t="s">
        <v>1306</v>
      </c>
      <c r="E56" s="44" t="s">
        <v>1371</v>
      </c>
      <c r="F56" s="45">
        <v>120</v>
      </c>
      <c r="G56" s="47">
        <v>2.7939814814814817E-2</v>
      </c>
    </row>
    <row r="57" spans="1:7" ht="16" hidden="1" thickBot="1" x14ac:dyDescent="0.2">
      <c r="A57" s="40">
        <v>56</v>
      </c>
      <c r="B57" s="41" t="s">
        <v>1372</v>
      </c>
      <c r="C57" s="43" t="s">
        <v>126</v>
      </c>
      <c r="D57" s="43" t="s">
        <v>1306</v>
      </c>
      <c r="E57" s="44" t="s">
        <v>1373</v>
      </c>
      <c r="F57" s="45">
        <v>315</v>
      </c>
      <c r="G57" s="47">
        <v>2.7962962962962964E-2</v>
      </c>
    </row>
    <row r="58" spans="1:7" ht="16" hidden="1" thickBot="1" x14ac:dyDescent="0.2">
      <c r="A58" s="40">
        <v>57</v>
      </c>
      <c r="B58" s="41" t="s">
        <v>1374</v>
      </c>
      <c r="C58" s="42">
        <v>45</v>
      </c>
      <c r="D58" s="43" t="s">
        <v>1306</v>
      </c>
      <c r="E58" s="44" t="s">
        <v>1307</v>
      </c>
      <c r="F58" s="45">
        <v>201</v>
      </c>
      <c r="G58" s="47">
        <v>2.8020833333333332E-2</v>
      </c>
    </row>
    <row r="59" spans="1:7" ht="16" hidden="1" thickBot="1" x14ac:dyDescent="0.2">
      <c r="A59" s="40">
        <v>58</v>
      </c>
      <c r="B59" s="41" t="s">
        <v>1375</v>
      </c>
      <c r="C59" s="43" t="s">
        <v>126</v>
      </c>
      <c r="D59" s="43" t="s">
        <v>1306</v>
      </c>
      <c r="E59" s="44" t="s">
        <v>1325</v>
      </c>
      <c r="F59" s="45">
        <v>285</v>
      </c>
      <c r="G59" s="47">
        <v>2.8043981481481479E-2</v>
      </c>
    </row>
    <row r="60" spans="1:7" ht="16" hidden="1" thickBot="1" x14ac:dyDescent="0.2">
      <c r="A60" s="40">
        <v>59</v>
      </c>
      <c r="B60" s="41" t="s">
        <v>1376</v>
      </c>
      <c r="C60" s="42">
        <v>45</v>
      </c>
      <c r="D60" s="43" t="s">
        <v>1306</v>
      </c>
      <c r="E60" s="44" t="s">
        <v>1333</v>
      </c>
      <c r="F60" s="45">
        <v>160</v>
      </c>
      <c r="G60" s="47">
        <v>2.8067129629629626E-2</v>
      </c>
    </row>
    <row r="61" spans="1:7" ht="16" hidden="1" thickBot="1" x14ac:dyDescent="0.2">
      <c r="A61" s="40">
        <v>60</v>
      </c>
      <c r="B61" s="41" t="s">
        <v>1377</v>
      </c>
      <c r="C61" s="42">
        <v>35</v>
      </c>
      <c r="D61" s="43" t="s">
        <v>1323</v>
      </c>
      <c r="E61" s="44" t="s">
        <v>1378</v>
      </c>
      <c r="F61" s="45">
        <v>159</v>
      </c>
      <c r="G61" s="47">
        <v>2.8101851851851854E-2</v>
      </c>
    </row>
    <row r="62" spans="1:7" ht="16" thickBot="1" x14ac:dyDescent="0.2">
      <c r="A62" s="40">
        <v>61</v>
      </c>
      <c r="B62" s="41" t="s">
        <v>1379</v>
      </c>
      <c r="C62" s="43">
        <v>50</v>
      </c>
      <c r="D62" s="43" t="s">
        <v>1306</v>
      </c>
      <c r="E62" s="44" t="s">
        <v>1380</v>
      </c>
      <c r="F62" s="45">
        <v>295</v>
      </c>
      <c r="G62" s="47">
        <v>2.8113425925925927E-2</v>
      </c>
    </row>
    <row r="63" spans="1:7" ht="17" hidden="1" thickBot="1" x14ac:dyDescent="0.2">
      <c r="A63" s="40">
        <v>62</v>
      </c>
      <c r="B63" s="41" t="s">
        <v>1381</v>
      </c>
      <c r="C63" s="42" t="s">
        <v>126</v>
      </c>
      <c r="D63" s="43" t="s">
        <v>1306</v>
      </c>
      <c r="E63" s="44" t="s">
        <v>1322</v>
      </c>
      <c r="F63" s="45">
        <v>167</v>
      </c>
      <c r="G63" s="47">
        <v>2.8252314814814813E-2</v>
      </c>
    </row>
    <row r="64" spans="1:7" ht="16" hidden="1" thickBot="1" x14ac:dyDescent="0.2">
      <c r="A64" s="40">
        <v>63</v>
      </c>
      <c r="B64" s="41" t="s">
        <v>1382</v>
      </c>
      <c r="C64" s="42">
        <v>40</v>
      </c>
      <c r="D64" s="43" t="s">
        <v>1306</v>
      </c>
      <c r="E64" s="44" t="s">
        <v>1314</v>
      </c>
      <c r="F64" s="45">
        <v>152</v>
      </c>
      <c r="G64" s="47">
        <v>2.8275462962962964E-2</v>
      </c>
    </row>
    <row r="65" spans="1:7" ht="16" hidden="1" thickBot="1" x14ac:dyDescent="0.2">
      <c r="A65" s="40">
        <v>64</v>
      </c>
      <c r="B65" s="41" t="s">
        <v>153</v>
      </c>
      <c r="C65" s="42">
        <v>45</v>
      </c>
      <c r="D65" s="43" t="s">
        <v>1323</v>
      </c>
      <c r="E65" s="44" t="s">
        <v>1319</v>
      </c>
      <c r="F65" s="45">
        <v>11</v>
      </c>
      <c r="G65" s="47">
        <v>2.8287037037037038E-2</v>
      </c>
    </row>
    <row r="66" spans="1:7" ht="16" hidden="1" thickBot="1" x14ac:dyDescent="0.2">
      <c r="A66" s="40">
        <v>65</v>
      </c>
      <c r="B66" s="41" t="s">
        <v>570</v>
      </c>
      <c r="C66" s="42">
        <v>45</v>
      </c>
      <c r="D66" s="43" t="s">
        <v>1306</v>
      </c>
      <c r="E66" s="44" t="s">
        <v>1336</v>
      </c>
      <c r="F66" s="45">
        <v>263</v>
      </c>
      <c r="G66" s="47">
        <v>2.8333333333333332E-2</v>
      </c>
    </row>
    <row r="67" spans="1:7" ht="16" hidden="1" thickBot="1" x14ac:dyDescent="0.2">
      <c r="A67" s="40">
        <v>66</v>
      </c>
      <c r="B67" s="41" t="s">
        <v>1383</v>
      </c>
      <c r="C67" s="42">
        <v>50</v>
      </c>
      <c r="D67" s="43" t="s">
        <v>1306</v>
      </c>
      <c r="E67" s="44" t="s">
        <v>1314</v>
      </c>
      <c r="F67" s="45">
        <v>91</v>
      </c>
      <c r="G67" s="47">
        <v>2.836805555555556E-2</v>
      </c>
    </row>
    <row r="68" spans="1:7" ht="16" hidden="1" thickBot="1" x14ac:dyDescent="0.2">
      <c r="A68" s="40">
        <v>67</v>
      </c>
      <c r="B68" s="41" t="s">
        <v>1384</v>
      </c>
      <c r="C68" s="42">
        <v>55</v>
      </c>
      <c r="D68" s="43" t="s">
        <v>1306</v>
      </c>
      <c r="E68" s="44" t="s">
        <v>1322</v>
      </c>
      <c r="F68" s="45">
        <v>25</v>
      </c>
      <c r="G68" s="47">
        <v>2.8402777777777777E-2</v>
      </c>
    </row>
    <row r="69" spans="1:7" ht="16" hidden="1" thickBot="1" x14ac:dyDescent="0.2">
      <c r="A69" s="40">
        <v>68</v>
      </c>
      <c r="B69" s="41" t="s">
        <v>1385</v>
      </c>
      <c r="C69" s="42">
        <v>50</v>
      </c>
      <c r="D69" s="43" t="s">
        <v>1306</v>
      </c>
      <c r="E69" s="44" t="s">
        <v>1363</v>
      </c>
      <c r="F69" s="45">
        <v>95</v>
      </c>
      <c r="G69" s="47">
        <v>2.8483796296296295E-2</v>
      </c>
    </row>
    <row r="70" spans="1:7" ht="16" hidden="1" thickBot="1" x14ac:dyDescent="0.2">
      <c r="A70" s="40">
        <v>69</v>
      </c>
      <c r="B70" s="41" t="s">
        <v>1386</v>
      </c>
      <c r="C70" s="42">
        <v>55</v>
      </c>
      <c r="D70" s="43" t="s">
        <v>1306</v>
      </c>
      <c r="E70" s="44" t="s">
        <v>1387</v>
      </c>
      <c r="F70" s="45">
        <v>169</v>
      </c>
      <c r="G70" s="47">
        <v>2.8495370370370369E-2</v>
      </c>
    </row>
    <row r="71" spans="1:7" ht="16" hidden="1" thickBot="1" x14ac:dyDescent="0.2">
      <c r="A71" s="40">
        <v>70</v>
      </c>
      <c r="B71" s="41" t="s">
        <v>1388</v>
      </c>
      <c r="C71" s="42">
        <v>40</v>
      </c>
      <c r="D71" s="43" t="s">
        <v>1306</v>
      </c>
      <c r="E71" s="44" t="s">
        <v>1322</v>
      </c>
      <c r="F71" s="45">
        <v>244</v>
      </c>
      <c r="G71" s="47">
        <v>2.855324074074074E-2</v>
      </c>
    </row>
    <row r="72" spans="1:7" ht="16" hidden="1" thickBot="1" x14ac:dyDescent="0.2">
      <c r="A72" s="40">
        <v>71</v>
      </c>
      <c r="B72" s="41" t="s">
        <v>1389</v>
      </c>
      <c r="C72" s="42">
        <v>40</v>
      </c>
      <c r="D72" s="43" t="s">
        <v>1306</v>
      </c>
      <c r="E72" s="44" t="s">
        <v>1325</v>
      </c>
      <c r="F72" s="45">
        <v>85</v>
      </c>
      <c r="G72" s="47">
        <v>2.8692129629629633E-2</v>
      </c>
    </row>
    <row r="73" spans="1:7" ht="16" hidden="1" thickBot="1" x14ac:dyDescent="0.2">
      <c r="A73" s="40">
        <v>72</v>
      </c>
      <c r="B73" s="41" t="s">
        <v>1390</v>
      </c>
      <c r="C73" s="42">
        <v>40</v>
      </c>
      <c r="D73" s="43" t="s">
        <v>1306</v>
      </c>
      <c r="E73" s="44" t="s">
        <v>1325</v>
      </c>
      <c r="F73" s="45">
        <v>163</v>
      </c>
      <c r="G73" s="47">
        <v>2.8715277777777781E-2</v>
      </c>
    </row>
    <row r="74" spans="1:7" ht="16" hidden="1" thickBot="1" x14ac:dyDescent="0.2">
      <c r="A74" s="40">
        <v>73</v>
      </c>
      <c r="B74" s="41" t="s">
        <v>1391</v>
      </c>
      <c r="C74" s="42">
        <v>45</v>
      </c>
      <c r="D74" s="43" t="s">
        <v>1306</v>
      </c>
      <c r="E74" s="44" t="s">
        <v>1325</v>
      </c>
      <c r="F74" s="45">
        <v>59</v>
      </c>
      <c r="G74" s="47">
        <v>2.8738425925925928E-2</v>
      </c>
    </row>
    <row r="75" spans="1:7" ht="17" hidden="1" thickBot="1" x14ac:dyDescent="0.2">
      <c r="A75" s="40">
        <v>74</v>
      </c>
      <c r="B75" s="41" t="s">
        <v>1392</v>
      </c>
      <c r="C75" s="42" t="s">
        <v>126</v>
      </c>
      <c r="D75" s="43" t="s">
        <v>1306</v>
      </c>
      <c r="E75" s="44" t="s">
        <v>1319</v>
      </c>
      <c r="F75" s="45">
        <v>207</v>
      </c>
      <c r="G75" s="47">
        <v>2.8749999999999998E-2</v>
      </c>
    </row>
    <row r="76" spans="1:7" ht="17" hidden="1" thickBot="1" x14ac:dyDescent="0.2">
      <c r="A76" s="40">
        <v>75</v>
      </c>
      <c r="B76" s="41" t="s">
        <v>685</v>
      </c>
      <c r="C76" s="42" t="s">
        <v>126</v>
      </c>
      <c r="D76" s="43" t="s">
        <v>1306</v>
      </c>
      <c r="E76" s="44" t="s">
        <v>1371</v>
      </c>
      <c r="F76" s="45">
        <v>49</v>
      </c>
      <c r="G76" s="47">
        <v>2.8773148148148145E-2</v>
      </c>
    </row>
    <row r="77" spans="1:7" ht="16" hidden="1" thickBot="1" x14ac:dyDescent="0.2">
      <c r="A77" s="40">
        <v>76</v>
      </c>
      <c r="B77" s="41" t="s">
        <v>1393</v>
      </c>
      <c r="C77" s="42">
        <v>45</v>
      </c>
      <c r="D77" s="43" t="s">
        <v>1306</v>
      </c>
      <c r="E77" s="44" t="s">
        <v>1342</v>
      </c>
      <c r="F77" s="45">
        <v>219</v>
      </c>
      <c r="G77" s="47">
        <v>2.884259259259259E-2</v>
      </c>
    </row>
    <row r="78" spans="1:7" ht="16" hidden="1" thickBot="1" x14ac:dyDescent="0.2">
      <c r="A78" s="40">
        <v>77</v>
      </c>
      <c r="B78" s="41" t="s">
        <v>1394</v>
      </c>
      <c r="C78" s="43" t="s">
        <v>126</v>
      </c>
      <c r="D78" s="43" t="s">
        <v>1306</v>
      </c>
      <c r="E78" s="44" t="s">
        <v>1322</v>
      </c>
      <c r="F78" s="45">
        <v>284</v>
      </c>
      <c r="G78" s="47">
        <v>2.8854166666666667E-2</v>
      </c>
    </row>
    <row r="79" spans="1:7" ht="16" hidden="1" thickBot="1" x14ac:dyDescent="0.2">
      <c r="A79" s="40">
        <v>78</v>
      </c>
      <c r="B79" s="41" t="s">
        <v>1395</v>
      </c>
      <c r="C79" s="42">
        <v>55</v>
      </c>
      <c r="D79" s="43" t="s">
        <v>1306</v>
      </c>
      <c r="E79" s="44" t="s">
        <v>1350</v>
      </c>
      <c r="F79" s="45">
        <v>148</v>
      </c>
      <c r="G79" s="47">
        <v>2.8865740740740744E-2</v>
      </c>
    </row>
    <row r="80" spans="1:7" ht="16" hidden="1" thickBot="1" x14ac:dyDescent="0.2">
      <c r="A80" s="40">
        <v>79</v>
      </c>
      <c r="B80" s="41" t="s">
        <v>1396</v>
      </c>
      <c r="C80" s="43">
        <v>40</v>
      </c>
      <c r="D80" s="43" t="s">
        <v>1306</v>
      </c>
      <c r="E80" s="44" t="s">
        <v>1322</v>
      </c>
      <c r="F80" s="45">
        <v>306</v>
      </c>
      <c r="G80" s="47">
        <v>2.8900462962962961E-2</v>
      </c>
    </row>
    <row r="81" spans="1:7" ht="17" hidden="1" thickBot="1" x14ac:dyDescent="0.2">
      <c r="A81" s="40">
        <v>80</v>
      </c>
      <c r="B81" s="41" t="s">
        <v>1397</v>
      </c>
      <c r="C81" s="42" t="s">
        <v>126</v>
      </c>
      <c r="D81" s="43" t="s">
        <v>1323</v>
      </c>
      <c r="E81" s="44" t="s">
        <v>1398</v>
      </c>
      <c r="F81" s="45">
        <v>227</v>
      </c>
      <c r="G81" s="47">
        <v>2.8958333333333336E-2</v>
      </c>
    </row>
    <row r="82" spans="1:7" ht="16" hidden="1" thickBot="1" x14ac:dyDescent="0.2">
      <c r="A82" s="40">
        <v>81</v>
      </c>
      <c r="B82" s="41" t="s">
        <v>1399</v>
      </c>
      <c r="C82" s="42">
        <v>60</v>
      </c>
      <c r="D82" s="43" t="s">
        <v>1306</v>
      </c>
      <c r="E82" s="44" t="s">
        <v>1315</v>
      </c>
      <c r="F82" s="45">
        <v>241</v>
      </c>
      <c r="G82" s="47">
        <v>2.8981481481481483E-2</v>
      </c>
    </row>
    <row r="83" spans="1:7" ht="17" hidden="1" thickBot="1" x14ac:dyDescent="0.2">
      <c r="A83" s="40">
        <v>82</v>
      </c>
      <c r="B83" s="41" t="s">
        <v>1400</v>
      </c>
      <c r="C83" s="42" t="s">
        <v>126</v>
      </c>
      <c r="D83" s="43" t="s">
        <v>1306</v>
      </c>
      <c r="E83" s="44" t="s">
        <v>1322</v>
      </c>
      <c r="F83" s="45">
        <v>73</v>
      </c>
      <c r="G83" s="47">
        <v>2.900462962962963E-2</v>
      </c>
    </row>
    <row r="84" spans="1:7" ht="16" hidden="1" thickBot="1" x14ac:dyDescent="0.2">
      <c r="A84" s="40">
        <v>83</v>
      </c>
      <c r="B84" s="41" t="s">
        <v>1401</v>
      </c>
      <c r="C84" s="42">
        <v>45</v>
      </c>
      <c r="D84" s="43" t="s">
        <v>1306</v>
      </c>
      <c r="E84" s="44" t="s">
        <v>1402</v>
      </c>
      <c r="F84" s="45">
        <v>112</v>
      </c>
      <c r="G84" s="47">
        <v>2.9050925925925928E-2</v>
      </c>
    </row>
    <row r="85" spans="1:7" ht="17" hidden="1" thickBot="1" x14ac:dyDescent="0.2">
      <c r="A85" s="40">
        <v>84</v>
      </c>
      <c r="B85" s="41" t="s">
        <v>1403</v>
      </c>
      <c r="C85" s="42" t="s">
        <v>126</v>
      </c>
      <c r="D85" s="43" t="s">
        <v>1306</v>
      </c>
      <c r="E85" s="44" t="s">
        <v>1373</v>
      </c>
      <c r="F85" s="45">
        <v>204</v>
      </c>
      <c r="G85" s="47">
        <v>2.9143518518518517E-2</v>
      </c>
    </row>
    <row r="86" spans="1:7" ht="16" hidden="1" thickBot="1" x14ac:dyDescent="0.2">
      <c r="A86" s="40">
        <v>85</v>
      </c>
      <c r="B86" s="41" t="s">
        <v>1404</v>
      </c>
      <c r="C86" s="42">
        <v>45</v>
      </c>
      <c r="D86" s="43" t="s">
        <v>1306</v>
      </c>
      <c r="E86" s="44" t="s">
        <v>1309</v>
      </c>
      <c r="F86" s="45">
        <v>132</v>
      </c>
      <c r="G86" s="47">
        <v>2.9155092592592594E-2</v>
      </c>
    </row>
    <row r="87" spans="1:7" ht="17" hidden="1" thickBot="1" x14ac:dyDescent="0.2">
      <c r="A87" s="40">
        <v>86</v>
      </c>
      <c r="B87" s="41" t="s">
        <v>1405</v>
      </c>
      <c r="C87" s="42" t="s">
        <v>126</v>
      </c>
      <c r="D87" s="43" t="s">
        <v>1306</v>
      </c>
      <c r="E87" s="44" t="s">
        <v>1322</v>
      </c>
      <c r="F87" s="45">
        <v>175</v>
      </c>
      <c r="G87" s="47">
        <v>2.9166666666666664E-2</v>
      </c>
    </row>
    <row r="88" spans="1:7" ht="16" hidden="1" thickBot="1" x14ac:dyDescent="0.2">
      <c r="A88" s="40">
        <v>87</v>
      </c>
      <c r="B88" s="41" t="s">
        <v>1406</v>
      </c>
      <c r="C88" s="42">
        <v>40</v>
      </c>
      <c r="D88" s="43" t="s">
        <v>1306</v>
      </c>
      <c r="E88" s="44" t="s">
        <v>1313</v>
      </c>
      <c r="F88" s="45">
        <v>283</v>
      </c>
      <c r="G88" s="47">
        <v>2.9189814814814811E-2</v>
      </c>
    </row>
    <row r="89" spans="1:7" ht="17" hidden="1" thickBot="1" x14ac:dyDescent="0.2">
      <c r="A89" s="40">
        <v>88</v>
      </c>
      <c r="B89" s="41" t="s">
        <v>1407</v>
      </c>
      <c r="C89" s="42" t="s">
        <v>126</v>
      </c>
      <c r="D89" s="43" t="s">
        <v>1323</v>
      </c>
      <c r="E89" s="44" t="s">
        <v>1319</v>
      </c>
      <c r="F89" s="45">
        <v>137</v>
      </c>
      <c r="G89" s="47">
        <v>2.9259259259259259E-2</v>
      </c>
    </row>
    <row r="90" spans="1:7" ht="17" hidden="1" thickBot="1" x14ac:dyDescent="0.2">
      <c r="A90" s="40">
        <v>89</v>
      </c>
      <c r="B90" s="41" t="s">
        <v>1408</v>
      </c>
      <c r="C90" s="42" t="s">
        <v>126</v>
      </c>
      <c r="D90" s="43" t="s">
        <v>1306</v>
      </c>
      <c r="E90" s="44" t="s">
        <v>1315</v>
      </c>
      <c r="F90" s="45">
        <v>158</v>
      </c>
      <c r="G90" s="47">
        <v>2.929398148148148E-2</v>
      </c>
    </row>
    <row r="91" spans="1:7" ht="17" hidden="1" thickBot="1" x14ac:dyDescent="0.2">
      <c r="A91" s="40">
        <v>90</v>
      </c>
      <c r="B91" s="41" t="s">
        <v>1409</v>
      </c>
      <c r="C91" s="42" t="s">
        <v>126</v>
      </c>
      <c r="D91" s="43" t="s">
        <v>1306</v>
      </c>
      <c r="E91" s="44" t="s">
        <v>1314</v>
      </c>
      <c r="F91" s="45">
        <v>133</v>
      </c>
      <c r="G91" s="47">
        <v>2.9317129629629634E-2</v>
      </c>
    </row>
    <row r="92" spans="1:7" ht="16" hidden="1" thickBot="1" x14ac:dyDescent="0.2">
      <c r="A92" s="40">
        <v>91</v>
      </c>
      <c r="B92" s="41" t="s">
        <v>1410</v>
      </c>
      <c r="C92" s="42">
        <v>45</v>
      </c>
      <c r="D92" s="43" t="s">
        <v>1306</v>
      </c>
      <c r="E92" s="44" t="s">
        <v>1328</v>
      </c>
      <c r="F92" s="45">
        <v>272</v>
      </c>
      <c r="G92" s="47">
        <v>2.9398148148148149E-2</v>
      </c>
    </row>
    <row r="93" spans="1:7" ht="17" hidden="1" thickBot="1" x14ac:dyDescent="0.2">
      <c r="A93" s="40">
        <v>92</v>
      </c>
      <c r="B93" s="41" t="s">
        <v>1411</v>
      </c>
      <c r="C93" s="42" t="s">
        <v>126</v>
      </c>
      <c r="D93" s="43" t="s">
        <v>1323</v>
      </c>
      <c r="E93" s="44" t="s">
        <v>1307</v>
      </c>
      <c r="F93" s="45">
        <v>40</v>
      </c>
      <c r="G93" s="47">
        <v>2.9409722222222223E-2</v>
      </c>
    </row>
    <row r="94" spans="1:7" ht="17" hidden="1" thickBot="1" x14ac:dyDescent="0.2">
      <c r="A94" s="40">
        <v>93</v>
      </c>
      <c r="B94" s="41" t="s">
        <v>1412</v>
      </c>
      <c r="C94" s="42" t="s">
        <v>126</v>
      </c>
      <c r="D94" s="43" t="s">
        <v>1323</v>
      </c>
      <c r="E94" s="44" t="s">
        <v>1307</v>
      </c>
      <c r="F94" s="45">
        <v>117</v>
      </c>
      <c r="G94" s="47">
        <v>2.9421296296296296E-2</v>
      </c>
    </row>
    <row r="95" spans="1:7" ht="17" hidden="1" thickBot="1" x14ac:dyDescent="0.2">
      <c r="A95" s="40">
        <v>94</v>
      </c>
      <c r="B95" s="41" t="s">
        <v>1413</v>
      </c>
      <c r="C95" s="42" t="s">
        <v>126</v>
      </c>
      <c r="D95" s="43" t="s">
        <v>1306</v>
      </c>
      <c r="E95" s="44" t="s">
        <v>1336</v>
      </c>
      <c r="F95" s="45">
        <v>36</v>
      </c>
      <c r="G95" s="47">
        <v>2.9548611111111109E-2</v>
      </c>
    </row>
    <row r="96" spans="1:7" ht="17" hidden="1" thickBot="1" x14ac:dyDescent="0.2">
      <c r="A96" s="40">
        <v>95</v>
      </c>
      <c r="B96" s="41" t="s">
        <v>262</v>
      </c>
      <c r="C96" s="42" t="s">
        <v>126</v>
      </c>
      <c r="D96" s="43" t="s">
        <v>1323</v>
      </c>
      <c r="E96" s="44" t="s">
        <v>1336</v>
      </c>
      <c r="F96" s="45">
        <v>41</v>
      </c>
      <c r="G96" s="47">
        <v>2.960648148148148E-2</v>
      </c>
    </row>
    <row r="97" spans="1:7" ht="16" hidden="1" thickBot="1" x14ac:dyDescent="0.2">
      <c r="A97" s="40">
        <v>96</v>
      </c>
      <c r="B97" s="41" t="s">
        <v>1414</v>
      </c>
      <c r="C97" s="42">
        <v>50</v>
      </c>
      <c r="D97" s="43" t="s">
        <v>1306</v>
      </c>
      <c r="E97" s="44" t="s">
        <v>1307</v>
      </c>
      <c r="F97" s="45">
        <v>278</v>
      </c>
      <c r="G97" s="47">
        <v>2.9629629629629627E-2</v>
      </c>
    </row>
    <row r="98" spans="1:7" ht="16" hidden="1" thickBot="1" x14ac:dyDescent="0.2">
      <c r="A98" s="40">
        <v>97</v>
      </c>
      <c r="B98" s="41" t="s">
        <v>1415</v>
      </c>
      <c r="C98" s="42">
        <v>60</v>
      </c>
      <c r="D98" s="43" t="s">
        <v>1306</v>
      </c>
      <c r="E98" s="44" t="s">
        <v>1322</v>
      </c>
      <c r="F98" s="45">
        <v>99</v>
      </c>
      <c r="G98" s="47">
        <v>2.9722222222222219E-2</v>
      </c>
    </row>
    <row r="99" spans="1:7" ht="16" hidden="1" thickBot="1" x14ac:dyDescent="0.2">
      <c r="A99" s="40">
        <v>98</v>
      </c>
      <c r="B99" s="41" t="s">
        <v>1416</v>
      </c>
      <c r="C99" s="42">
        <v>40</v>
      </c>
      <c r="D99" s="43" t="s">
        <v>1306</v>
      </c>
      <c r="E99" s="44" t="s">
        <v>1322</v>
      </c>
      <c r="F99" s="45">
        <v>135</v>
      </c>
      <c r="G99" s="47">
        <v>2.9780092592592594E-2</v>
      </c>
    </row>
    <row r="100" spans="1:7" ht="17" hidden="1" thickBot="1" x14ac:dyDescent="0.2">
      <c r="A100" s="40">
        <v>99</v>
      </c>
      <c r="B100" s="41" t="s">
        <v>1417</v>
      </c>
      <c r="C100" s="42" t="s">
        <v>126</v>
      </c>
      <c r="D100" s="43" t="s">
        <v>1306</v>
      </c>
      <c r="E100" s="44" t="s">
        <v>1371</v>
      </c>
      <c r="F100" s="45">
        <v>248</v>
      </c>
      <c r="G100" s="47">
        <v>2.9791666666666664E-2</v>
      </c>
    </row>
    <row r="101" spans="1:7" ht="17" hidden="1" thickBot="1" x14ac:dyDescent="0.2">
      <c r="A101" s="40">
        <v>100</v>
      </c>
      <c r="B101" s="41" t="s">
        <v>1418</v>
      </c>
      <c r="C101" s="42" t="s">
        <v>126</v>
      </c>
      <c r="D101" s="43" t="s">
        <v>1306</v>
      </c>
      <c r="E101" s="44" t="s">
        <v>1325</v>
      </c>
      <c r="F101" s="45">
        <v>92</v>
      </c>
      <c r="G101" s="47">
        <v>2.9837962962962965E-2</v>
      </c>
    </row>
    <row r="102" spans="1:7" ht="17" hidden="1" thickBot="1" x14ac:dyDescent="0.2">
      <c r="A102" s="40">
        <v>101</v>
      </c>
      <c r="B102" s="41" t="s">
        <v>1419</v>
      </c>
      <c r="C102" s="42" t="s">
        <v>126</v>
      </c>
      <c r="D102" s="43" t="s">
        <v>1306</v>
      </c>
      <c r="E102" s="44" t="s">
        <v>1322</v>
      </c>
      <c r="F102" s="45">
        <v>18</v>
      </c>
      <c r="G102" s="47">
        <v>3.0046296296296297E-2</v>
      </c>
    </row>
    <row r="103" spans="1:7" ht="16" hidden="1" thickBot="1" x14ac:dyDescent="0.2">
      <c r="A103" s="40">
        <v>102</v>
      </c>
      <c r="B103" s="41" t="s">
        <v>1420</v>
      </c>
      <c r="C103" s="43">
        <v>45</v>
      </c>
      <c r="D103" s="43" t="s">
        <v>1306</v>
      </c>
      <c r="E103" s="44" t="s">
        <v>1322</v>
      </c>
      <c r="F103" s="45">
        <v>293</v>
      </c>
      <c r="G103" s="47">
        <v>3.006944444444444E-2</v>
      </c>
    </row>
    <row r="104" spans="1:7" ht="16" hidden="1" thickBot="1" x14ac:dyDescent="0.2">
      <c r="A104" s="40">
        <v>103</v>
      </c>
      <c r="B104" s="41" t="s">
        <v>581</v>
      </c>
      <c r="C104" s="42">
        <v>40</v>
      </c>
      <c r="D104" s="43" t="s">
        <v>1306</v>
      </c>
      <c r="E104" s="44" t="s">
        <v>1325</v>
      </c>
      <c r="F104" s="45">
        <v>26</v>
      </c>
      <c r="G104" s="47">
        <v>3.0104166666666668E-2</v>
      </c>
    </row>
    <row r="105" spans="1:7" ht="16" hidden="1" thickBot="1" x14ac:dyDescent="0.2">
      <c r="A105" s="40">
        <v>104</v>
      </c>
      <c r="B105" s="41" t="s">
        <v>1421</v>
      </c>
      <c r="C105" s="42">
        <v>45</v>
      </c>
      <c r="D105" s="43" t="s">
        <v>1323</v>
      </c>
      <c r="E105" s="44" t="s">
        <v>1322</v>
      </c>
      <c r="F105" s="45">
        <v>255</v>
      </c>
      <c r="G105" s="47">
        <v>3.0115740740740738E-2</v>
      </c>
    </row>
    <row r="106" spans="1:7" ht="16" hidden="1" thickBot="1" x14ac:dyDescent="0.2">
      <c r="A106" s="40">
        <v>105</v>
      </c>
      <c r="B106" s="41" t="s">
        <v>125</v>
      </c>
      <c r="C106" s="42">
        <v>40</v>
      </c>
      <c r="D106" s="43" t="s">
        <v>1323</v>
      </c>
      <c r="E106" s="44" t="s">
        <v>1309</v>
      </c>
      <c r="F106" s="45">
        <v>128</v>
      </c>
      <c r="G106" s="47">
        <v>3.0115740740740738E-2</v>
      </c>
    </row>
    <row r="107" spans="1:7" ht="16" hidden="1" thickBot="1" x14ac:dyDescent="0.2">
      <c r="A107" s="40">
        <v>106</v>
      </c>
      <c r="B107" s="41" t="s">
        <v>1422</v>
      </c>
      <c r="C107" s="42">
        <v>50</v>
      </c>
      <c r="D107" s="43" t="s">
        <v>1306</v>
      </c>
      <c r="E107" s="44" t="s">
        <v>1350</v>
      </c>
      <c r="F107" s="45">
        <v>102</v>
      </c>
      <c r="G107" s="47">
        <v>3.0138888888888885E-2</v>
      </c>
    </row>
    <row r="108" spans="1:7" ht="16" hidden="1" thickBot="1" x14ac:dyDescent="0.2">
      <c r="A108" s="40">
        <v>107</v>
      </c>
      <c r="B108" s="41" t="s">
        <v>1423</v>
      </c>
      <c r="C108" s="42">
        <v>50</v>
      </c>
      <c r="D108" s="43" t="s">
        <v>1306</v>
      </c>
      <c r="E108" s="44" t="s">
        <v>1322</v>
      </c>
      <c r="F108" s="45">
        <v>50</v>
      </c>
      <c r="G108" s="47">
        <v>3.0150462962962962E-2</v>
      </c>
    </row>
    <row r="109" spans="1:7" ht="16" hidden="1" thickBot="1" x14ac:dyDescent="0.2">
      <c r="A109" s="40">
        <v>108</v>
      </c>
      <c r="B109" s="41" t="s">
        <v>1424</v>
      </c>
      <c r="C109" s="43" t="s">
        <v>126</v>
      </c>
      <c r="D109" s="43" t="s">
        <v>1306</v>
      </c>
      <c r="E109" s="44" t="s">
        <v>1322</v>
      </c>
      <c r="F109" s="45">
        <v>299</v>
      </c>
      <c r="G109" s="47">
        <v>3.0208333333333334E-2</v>
      </c>
    </row>
    <row r="110" spans="1:7" ht="17" hidden="1" thickBot="1" x14ac:dyDescent="0.2">
      <c r="A110" s="40">
        <v>109</v>
      </c>
      <c r="B110" s="41" t="s">
        <v>1425</v>
      </c>
      <c r="C110" s="42" t="s">
        <v>126</v>
      </c>
      <c r="D110" s="43" t="s">
        <v>1306</v>
      </c>
      <c r="E110" s="44" t="s">
        <v>1373</v>
      </c>
      <c r="F110" s="45">
        <v>258</v>
      </c>
      <c r="G110" s="47">
        <v>3.0300925925925926E-2</v>
      </c>
    </row>
    <row r="111" spans="1:7" ht="17" hidden="1" thickBot="1" x14ac:dyDescent="0.2">
      <c r="A111" s="40">
        <v>110</v>
      </c>
      <c r="B111" s="41" t="s">
        <v>1426</v>
      </c>
      <c r="C111" s="42" t="s">
        <v>126</v>
      </c>
      <c r="D111" s="43" t="s">
        <v>1306</v>
      </c>
      <c r="E111" s="44" t="s">
        <v>1322</v>
      </c>
      <c r="F111" s="45">
        <v>197</v>
      </c>
      <c r="G111" s="47">
        <v>3.0312499999999996E-2</v>
      </c>
    </row>
    <row r="112" spans="1:7" ht="16" hidden="1" thickBot="1" x14ac:dyDescent="0.2">
      <c r="A112" s="40">
        <v>111</v>
      </c>
      <c r="B112" s="41" t="s">
        <v>1427</v>
      </c>
      <c r="C112" s="42">
        <v>60</v>
      </c>
      <c r="D112" s="43" t="s">
        <v>1306</v>
      </c>
      <c r="E112" s="44" t="s">
        <v>1350</v>
      </c>
      <c r="F112" s="45">
        <v>259</v>
      </c>
      <c r="G112" s="47">
        <v>3.0393518518518518E-2</v>
      </c>
    </row>
    <row r="113" spans="1:7" ht="16" hidden="1" thickBot="1" x14ac:dyDescent="0.2">
      <c r="A113" s="40">
        <v>112</v>
      </c>
      <c r="B113" s="41" t="s">
        <v>1428</v>
      </c>
      <c r="C113" s="42">
        <v>50</v>
      </c>
      <c r="D113" s="43" t="s">
        <v>1306</v>
      </c>
      <c r="E113" s="44" t="s">
        <v>1322</v>
      </c>
      <c r="F113" s="45">
        <v>277</v>
      </c>
      <c r="G113" s="47">
        <v>3.0428240740740742E-2</v>
      </c>
    </row>
    <row r="114" spans="1:7" ht="16" hidden="1" thickBot="1" x14ac:dyDescent="0.2">
      <c r="A114" s="40">
        <v>113</v>
      </c>
      <c r="B114" s="41" t="s">
        <v>1429</v>
      </c>
      <c r="C114" s="42">
        <v>50</v>
      </c>
      <c r="D114" s="43" t="s">
        <v>1306</v>
      </c>
      <c r="E114" s="44" t="s">
        <v>1322</v>
      </c>
      <c r="F114" s="45">
        <v>257</v>
      </c>
      <c r="G114" s="47">
        <v>3.0462962962962966E-2</v>
      </c>
    </row>
    <row r="115" spans="1:7" ht="16" hidden="1" thickBot="1" x14ac:dyDescent="0.2">
      <c r="A115" s="40">
        <v>114</v>
      </c>
      <c r="B115" s="41" t="s">
        <v>1430</v>
      </c>
      <c r="C115" s="42">
        <v>55</v>
      </c>
      <c r="D115" s="43" t="s">
        <v>1306</v>
      </c>
      <c r="E115" s="44" t="s">
        <v>1314</v>
      </c>
      <c r="F115" s="45">
        <v>94</v>
      </c>
      <c r="G115" s="47">
        <v>3.0486111111111113E-2</v>
      </c>
    </row>
    <row r="116" spans="1:7" ht="16" hidden="1" thickBot="1" x14ac:dyDescent="0.2">
      <c r="A116" s="40">
        <v>115</v>
      </c>
      <c r="B116" s="41" t="s">
        <v>1431</v>
      </c>
      <c r="C116" s="42">
        <v>35</v>
      </c>
      <c r="D116" s="43" t="s">
        <v>1323</v>
      </c>
      <c r="E116" s="44" t="s">
        <v>1322</v>
      </c>
      <c r="F116" s="45">
        <v>17</v>
      </c>
      <c r="G116" s="47">
        <v>3.0497685185185183E-2</v>
      </c>
    </row>
    <row r="117" spans="1:7" ht="17" hidden="1" thickBot="1" x14ac:dyDescent="0.2">
      <c r="A117" s="40">
        <v>116</v>
      </c>
      <c r="B117" s="41" t="s">
        <v>1432</v>
      </c>
      <c r="C117" s="42" t="s">
        <v>126</v>
      </c>
      <c r="D117" s="43" t="s">
        <v>1306</v>
      </c>
      <c r="E117" s="44" t="s">
        <v>1322</v>
      </c>
      <c r="F117" s="45">
        <v>179</v>
      </c>
      <c r="G117" s="47">
        <v>3.0520833333333334E-2</v>
      </c>
    </row>
    <row r="118" spans="1:7" ht="16" hidden="1" thickBot="1" x14ac:dyDescent="0.2">
      <c r="A118" s="40">
        <v>117</v>
      </c>
      <c r="B118" s="41" t="s">
        <v>1433</v>
      </c>
      <c r="C118" s="42">
        <v>50</v>
      </c>
      <c r="D118" s="43" t="s">
        <v>1306</v>
      </c>
      <c r="E118" s="44" t="s">
        <v>1336</v>
      </c>
      <c r="F118" s="45">
        <v>66</v>
      </c>
      <c r="G118" s="47">
        <v>3.0532407407407411E-2</v>
      </c>
    </row>
    <row r="119" spans="1:7" ht="16" hidden="1" thickBot="1" x14ac:dyDescent="0.2">
      <c r="A119" s="40">
        <v>118</v>
      </c>
      <c r="B119" s="41" t="s">
        <v>643</v>
      </c>
      <c r="C119" s="43">
        <v>40</v>
      </c>
      <c r="D119" s="43" t="s">
        <v>1306</v>
      </c>
      <c r="E119" s="44" t="s">
        <v>1434</v>
      </c>
      <c r="F119" s="45">
        <v>319</v>
      </c>
      <c r="G119" s="47">
        <v>3.0624999999999999E-2</v>
      </c>
    </row>
    <row r="120" spans="1:7" ht="16" hidden="1" thickBot="1" x14ac:dyDescent="0.2">
      <c r="A120" s="40">
        <v>119</v>
      </c>
      <c r="B120" s="41" t="s">
        <v>1435</v>
      </c>
      <c r="C120" s="42">
        <v>40</v>
      </c>
      <c r="D120" s="43" t="s">
        <v>1306</v>
      </c>
      <c r="E120" s="44" t="s">
        <v>1322</v>
      </c>
      <c r="F120" s="45">
        <v>127</v>
      </c>
      <c r="G120" s="47">
        <v>3.0891203703703702E-2</v>
      </c>
    </row>
    <row r="121" spans="1:7" ht="16" hidden="1" thickBot="1" x14ac:dyDescent="0.2">
      <c r="A121" s="40">
        <v>120</v>
      </c>
      <c r="B121" s="41" t="s">
        <v>1436</v>
      </c>
      <c r="C121" s="43" t="s">
        <v>126</v>
      </c>
      <c r="D121" s="43" t="s">
        <v>1306</v>
      </c>
      <c r="E121" s="44" t="s">
        <v>1322</v>
      </c>
      <c r="F121" s="45">
        <v>289</v>
      </c>
      <c r="G121" s="47">
        <v>3.0902777777777779E-2</v>
      </c>
    </row>
    <row r="122" spans="1:7" ht="16" hidden="1" thickBot="1" x14ac:dyDescent="0.2">
      <c r="A122" s="40">
        <v>121</v>
      </c>
      <c r="B122" s="41" t="s">
        <v>1437</v>
      </c>
      <c r="C122" s="42">
        <v>60</v>
      </c>
      <c r="D122" s="43" t="s">
        <v>1306</v>
      </c>
      <c r="E122" s="44" t="s">
        <v>1314</v>
      </c>
      <c r="F122" s="45">
        <v>237</v>
      </c>
      <c r="G122" s="47">
        <v>3.1006944444444445E-2</v>
      </c>
    </row>
    <row r="123" spans="1:7" ht="16" hidden="1" thickBot="1" x14ac:dyDescent="0.2">
      <c r="A123" s="40">
        <v>122</v>
      </c>
      <c r="B123" s="41" t="s">
        <v>684</v>
      </c>
      <c r="C123" s="42">
        <v>55</v>
      </c>
      <c r="D123" s="43" t="s">
        <v>1306</v>
      </c>
      <c r="E123" s="44" t="s">
        <v>1315</v>
      </c>
      <c r="F123" s="45">
        <v>142</v>
      </c>
      <c r="G123" s="47">
        <v>3.107638888888889E-2</v>
      </c>
    </row>
    <row r="124" spans="1:7" ht="16" hidden="1" thickBot="1" x14ac:dyDescent="0.2">
      <c r="A124" s="40">
        <v>123</v>
      </c>
      <c r="B124" s="41" t="s">
        <v>1438</v>
      </c>
      <c r="C124" s="42">
        <v>50</v>
      </c>
      <c r="D124" s="43" t="s">
        <v>1306</v>
      </c>
      <c r="E124" s="44" t="s">
        <v>1322</v>
      </c>
      <c r="F124" s="45">
        <v>177</v>
      </c>
      <c r="G124" s="47">
        <v>3.1099537037037037E-2</v>
      </c>
    </row>
    <row r="125" spans="1:7" ht="16" hidden="1" thickBot="1" x14ac:dyDescent="0.2">
      <c r="A125" s="40">
        <v>124</v>
      </c>
      <c r="B125" s="41" t="s">
        <v>1439</v>
      </c>
      <c r="C125" s="42">
        <v>50</v>
      </c>
      <c r="D125" s="43" t="s">
        <v>1306</v>
      </c>
      <c r="E125" s="44" t="s">
        <v>1336</v>
      </c>
      <c r="F125" s="45">
        <v>231</v>
      </c>
      <c r="G125" s="47">
        <v>3.1180555555555555E-2</v>
      </c>
    </row>
    <row r="126" spans="1:7" ht="16" hidden="1" thickBot="1" x14ac:dyDescent="0.2">
      <c r="A126" s="40">
        <v>125</v>
      </c>
      <c r="B126" s="41" t="s">
        <v>1440</v>
      </c>
      <c r="C126" s="42">
        <v>50</v>
      </c>
      <c r="D126" s="43" t="s">
        <v>1306</v>
      </c>
      <c r="E126" s="44" t="s">
        <v>1322</v>
      </c>
      <c r="F126" s="45">
        <v>46</v>
      </c>
      <c r="G126" s="47">
        <v>3.1273148148148147E-2</v>
      </c>
    </row>
    <row r="127" spans="1:7" ht="16" hidden="1" thickBot="1" x14ac:dyDescent="0.2">
      <c r="A127" s="40">
        <v>126</v>
      </c>
      <c r="B127" s="41" t="s">
        <v>1441</v>
      </c>
      <c r="C127" s="42">
        <v>55</v>
      </c>
      <c r="D127" s="43" t="s">
        <v>1306</v>
      </c>
      <c r="E127" s="44" t="s">
        <v>1322</v>
      </c>
      <c r="F127" s="45">
        <v>194</v>
      </c>
      <c r="G127" s="47">
        <v>3.1307870370370368E-2</v>
      </c>
    </row>
    <row r="128" spans="1:7" ht="17" hidden="1" thickBot="1" x14ac:dyDescent="0.2">
      <c r="A128" s="40">
        <v>127</v>
      </c>
      <c r="B128" s="41" t="s">
        <v>1442</v>
      </c>
      <c r="C128" s="42" t="s">
        <v>126</v>
      </c>
      <c r="D128" s="43" t="s">
        <v>1306</v>
      </c>
      <c r="E128" s="44" t="s">
        <v>1307</v>
      </c>
      <c r="F128" s="45">
        <v>57</v>
      </c>
      <c r="G128" s="47">
        <v>3.1342592592592596E-2</v>
      </c>
    </row>
    <row r="129" spans="1:7" ht="16" hidden="1" thickBot="1" x14ac:dyDescent="0.2">
      <c r="A129" s="40">
        <v>128</v>
      </c>
      <c r="B129" s="48" t="s">
        <v>1443</v>
      </c>
      <c r="C129" s="49">
        <v>50</v>
      </c>
      <c r="D129" s="49" t="s">
        <v>1306</v>
      </c>
      <c r="E129" s="50" t="s">
        <v>1371</v>
      </c>
      <c r="F129" s="51">
        <v>308</v>
      </c>
      <c r="G129" s="52">
        <v>3.1435185185185184E-2</v>
      </c>
    </row>
    <row r="130" spans="1:7" ht="16" hidden="1" thickBot="1" x14ac:dyDescent="0.2">
      <c r="A130" s="40">
        <v>129</v>
      </c>
      <c r="B130" s="41" t="s">
        <v>1444</v>
      </c>
      <c r="C130" s="42">
        <v>40</v>
      </c>
      <c r="D130" s="43" t="s">
        <v>1306</v>
      </c>
      <c r="E130" s="44" t="s">
        <v>1319</v>
      </c>
      <c r="F130" s="45">
        <v>151</v>
      </c>
      <c r="G130" s="47">
        <v>3.1458333333333331E-2</v>
      </c>
    </row>
    <row r="131" spans="1:7" ht="16" hidden="1" thickBot="1" x14ac:dyDescent="0.2">
      <c r="A131" s="40">
        <v>130</v>
      </c>
      <c r="B131" s="41" t="s">
        <v>1445</v>
      </c>
      <c r="C131" s="42">
        <v>35</v>
      </c>
      <c r="D131" s="43" t="s">
        <v>1306</v>
      </c>
      <c r="E131" s="44" t="s">
        <v>1314</v>
      </c>
      <c r="F131" s="45">
        <v>3</v>
      </c>
      <c r="G131" s="47">
        <v>3.1469907407407412E-2</v>
      </c>
    </row>
    <row r="132" spans="1:7" ht="16" hidden="1" thickBot="1" x14ac:dyDescent="0.2">
      <c r="A132" s="40">
        <v>131</v>
      </c>
      <c r="B132" s="41" t="s">
        <v>1446</v>
      </c>
      <c r="C132" s="43">
        <v>50</v>
      </c>
      <c r="D132" s="43" t="s">
        <v>1306</v>
      </c>
      <c r="E132" s="44" t="s">
        <v>1322</v>
      </c>
      <c r="F132" s="45">
        <v>321</v>
      </c>
      <c r="G132" s="47">
        <v>3.1539351851851853E-2</v>
      </c>
    </row>
    <row r="133" spans="1:7" ht="16" hidden="1" thickBot="1" x14ac:dyDescent="0.2">
      <c r="A133" s="40">
        <v>132</v>
      </c>
      <c r="B133" s="41" t="s">
        <v>1447</v>
      </c>
      <c r="C133" s="43" t="s">
        <v>126</v>
      </c>
      <c r="D133" s="43" t="s">
        <v>1323</v>
      </c>
      <c r="E133" s="44" t="s">
        <v>1319</v>
      </c>
      <c r="F133" s="45">
        <v>294</v>
      </c>
      <c r="G133" s="47">
        <v>3.1620370370370368E-2</v>
      </c>
    </row>
    <row r="134" spans="1:7" ht="17" hidden="1" thickBot="1" x14ac:dyDescent="0.2">
      <c r="A134" s="40">
        <v>133</v>
      </c>
      <c r="B134" s="41" t="s">
        <v>1448</v>
      </c>
      <c r="C134" s="42" t="s">
        <v>126</v>
      </c>
      <c r="D134" s="43" t="s">
        <v>1306</v>
      </c>
      <c r="E134" s="44" t="s">
        <v>1322</v>
      </c>
      <c r="F134" s="45">
        <v>141</v>
      </c>
      <c r="G134" s="47">
        <v>3.1643518518518522E-2</v>
      </c>
    </row>
    <row r="135" spans="1:7" ht="16" hidden="1" thickBot="1" x14ac:dyDescent="0.2">
      <c r="A135" s="40">
        <v>134</v>
      </c>
      <c r="B135" s="41" t="s">
        <v>1449</v>
      </c>
      <c r="C135" s="42">
        <v>55</v>
      </c>
      <c r="D135" s="43" t="s">
        <v>1306</v>
      </c>
      <c r="E135" s="44" t="s">
        <v>1322</v>
      </c>
      <c r="F135" s="45">
        <v>252</v>
      </c>
      <c r="G135" s="47">
        <v>3.170138888888889E-2</v>
      </c>
    </row>
    <row r="136" spans="1:7" ht="16" hidden="1" thickBot="1" x14ac:dyDescent="0.2">
      <c r="A136" s="40">
        <v>135</v>
      </c>
      <c r="B136" s="41" t="s">
        <v>708</v>
      </c>
      <c r="C136" s="42">
        <v>50</v>
      </c>
      <c r="D136" s="43" t="s">
        <v>1306</v>
      </c>
      <c r="E136" s="44" t="s">
        <v>1336</v>
      </c>
      <c r="F136" s="45">
        <v>110</v>
      </c>
      <c r="G136" s="47">
        <v>3.1828703703703706E-2</v>
      </c>
    </row>
    <row r="137" spans="1:7" ht="16" hidden="1" thickBot="1" x14ac:dyDescent="0.2">
      <c r="A137" s="40">
        <v>136</v>
      </c>
      <c r="B137" s="41" t="s">
        <v>1450</v>
      </c>
      <c r="C137" s="42">
        <v>50</v>
      </c>
      <c r="D137" s="43" t="s">
        <v>1306</v>
      </c>
      <c r="E137" s="44" t="s">
        <v>1350</v>
      </c>
      <c r="F137" s="45">
        <v>69</v>
      </c>
      <c r="G137" s="47">
        <v>3.1921296296296302E-2</v>
      </c>
    </row>
    <row r="138" spans="1:7" ht="16" hidden="1" thickBot="1" x14ac:dyDescent="0.2">
      <c r="A138" s="40">
        <v>137</v>
      </c>
      <c r="B138" s="41" t="s">
        <v>1451</v>
      </c>
      <c r="C138" s="42">
        <v>45</v>
      </c>
      <c r="D138" s="43" t="s">
        <v>1306</v>
      </c>
      <c r="E138" s="44" t="s">
        <v>1307</v>
      </c>
      <c r="F138" s="45">
        <v>65</v>
      </c>
      <c r="G138" s="47">
        <v>3.2141203703703707E-2</v>
      </c>
    </row>
    <row r="139" spans="1:7" ht="17" hidden="1" thickBot="1" x14ac:dyDescent="0.2">
      <c r="A139" s="40">
        <v>138</v>
      </c>
      <c r="B139" s="41" t="s">
        <v>1452</v>
      </c>
      <c r="C139" s="42" t="s">
        <v>126</v>
      </c>
      <c r="D139" s="43" t="s">
        <v>1323</v>
      </c>
      <c r="E139" s="44" t="s">
        <v>1336</v>
      </c>
      <c r="F139" s="45">
        <v>267</v>
      </c>
      <c r="G139" s="47">
        <v>3.2164351851851854E-2</v>
      </c>
    </row>
    <row r="140" spans="1:7" ht="16" hidden="1" thickBot="1" x14ac:dyDescent="0.2">
      <c r="A140" s="40">
        <v>139</v>
      </c>
      <c r="B140" s="41" t="s">
        <v>1453</v>
      </c>
      <c r="C140" s="42">
        <v>50</v>
      </c>
      <c r="D140" s="43" t="s">
        <v>1323</v>
      </c>
      <c r="E140" s="44" t="s">
        <v>1322</v>
      </c>
      <c r="F140" s="45">
        <v>51</v>
      </c>
      <c r="G140" s="47">
        <v>3.2175925925925927E-2</v>
      </c>
    </row>
    <row r="141" spans="1:7" ht="16" hidden="1" thickBot="1" x14ac:dyDescent="0.2">
      <c r="A141" s="40">
        <v>140</v>
      </c>
      <c r="B141" s="41" t="s">
        <v>1454</v>
      </c>
      <c r="C141" s="43" t="s">
        <v>126</v>
      </c>
      <c r="D141" s="43" t="s">
        <v>1306</v>
      </c>
      <c r="E141" s="44" t="s">
        <v>1455</v>
      </c>
      <c r="F141" s="45">
        <v>320</v>
      </c>
      <c r="G141" s="47">
        <v>3.2175925925925927E-2</v>
      </c>
    </row>
    <row r="142" spans="1:7" ht="16" hidden="1" thickBot="1" x14ac:dyDescent="0.2">
      <c r="A142" s="40">
        <v>141</v>
      </c>
      <c r="B142" s="41" t="s">
        <v>1456</v>
      </c>
      <c r="C142" s="42">
        <v>50</v>
      </c>
      <c r="D142" s="43" t="s">
        <v>1306</v>
      </c>
      <c r="E142" s="44" t="s">
        <v>1336</v>
      </c>
      <c r="F142" s="45">
        <v>138</v>
      </c>
      <c r="G142" s="47">
        <v>3.2256944444444442E-2</v>
      </c>
    </row>
    <row r="143" spans="1:7" ht="16" hidden="1" thickBot="1" x14ac:dyDescent="0.2">
      <c r="A143" s="40">
        <v>142</v>
      </c>
      <c r="B143" s="41" t="s">
        <v>1457</v>
      </c>
      <c r="C143" s="42">
        <v>55</v>
      </c>
      <c r="D143" s="43" t="s">
        <v>1306</v>
      </c>
      <c r="E143" s="44" t="s">
        <v>1458</v>
      </c>
      <c r="F143" s="45">
        <v>176</v>
      </c>
      <c r="G143" s="47">
        <v>3.2349537037037038E-2</v>
      </c>
    </row>
    <row r="144" spans="1:7" ht="17" hidden="1" thickBot="1" x14ac:dyDescent="0.2">
      <c r="A144" s="40">
        <v>143</v>
      </c>
      <c r="B144" s="41" t="s">
        <v>1459</v>
      </c>
      <c r="C144" s="42" t="s">
        <v>126</v>
      </c>
      <c r="D144" s="43" t="s">
        <v>1306</v>
      </c>
      <c r="E144" s="44" t="s">
        <v>1314</v>
      </c>
      <c r="F144" s="45">
        <v>182</v>
      </c>
      <c r="G144" s="47">
        <v>3.2407407407407406E-2</v>
      </c>
    </row>
    <row r="145" spans="1:7" ht="16" hidden="1" thickBot="1" x14ac:dyDescent="0.2">
      <c r="A145" s="40">
        <v>144</v>
      </c>
      <c r="B145" s="41" t="s">
        <v>1460</v>
      </c>
      <c r="C145" s="43">
        <v>45</v>
      </c>
      <c r="D145" s="43" t="s">
        <v>1306</v>
      </c>
      <c r="E145" s="44" t="s">
        <v>1342</v>
      </c>
      <c r="F145" s="45">
        <v>307</v>
      </c>
      <c r="G145" s="47">
        <v>3.246527777777778E-2</v>
      </c>
    </row>
    <row r="146" spans="1:7" ht="16" hidden="1" thickBot="1" x14ac:dyDescent="0.2">
      <c r="A146" s="40">
        <v>145</v>
      </c>
      <c r="B146" s="41" t="s">
        <v>1461</v>
      </c>
      <c r="C146" s="42">
        <v>35</v>
      </c>
      <c r="D146" s="43" t="s">
        <v>1323</v>
      </c>
      <c r="E146" s="44" t="s">
        <v>1328</v>
      </c>
      <c r="F146" s="45">
        <v>243</v>
      </c>
      <c r="G146" s="47">
        <v>3.2499999999999994E-2</v>
      </c>
    </row>
    <row r="147" spans="1:7" ht="17" hidden="1" thickBot="1" x14ac:dyDescent="0.2">
      <c r="A147" s="40">
        <v>146</v>
      </c>
      <c r="B147" s="41" t="s">
        <v>1462</v>
      </c>
      <c r="C147" s="42" t="s">
        <v>126</v>
      </c>
      <c r="D147" s="43" t="s">
        <v>1306</v>
      </c>
      <c r="E147" s="44" t="s">
        <v>1322</v>
      </c>
      <c r="F147" s="45">
        <v>122</v>
      </c>
      <c r="G147" s="47">
        <v>3.2546296296296295E-2</v>
      </c>
    </row>
    <row r="148" spans="1:7" ht="16" hidden="1" thickBot="1" x14ac:dyDescent="0.2">
      <c r="A148" s="40">
        <v>147</v>
      </c>
      <c r="B148" s="41" t="s">
        <v>649</v>
      </c>
      <c r="C148" s="42">
        <v>55</v>
      </c>
      <c r="D148" s="43" t="s">
        <v>1306</v>
      </c>
      <c r="E148" s="44" t="s">
        <v>1328</v>
      </c>
      <c r="F148" s="45">
        <v>6</v>
      </c>
      <c r="G148" s="47">
        <v>3.2569444444444443E-2</v>
      </c>
    </row>
    <row r="149" spans="1:7" ht="16" hidden="1" thickBot="1" x14ac:dyDescent="0.2">
      <c r="A149" s="40">
        <v>148</v>
      </c>
      <c r="B149" s="41" t="s">
        <v>1463</v>
      </c>
      <c r="C149" s="43">
        <v>45</v>
      </c>
      <c r="D149" s="43" t="s">
        <v>1306</v>
      </c>
      <c r="E149" s="44" t="s">
        <v>1336</v>
      </c>
      <c r="F149" s="45">
        <v>310</v>
      </c>
      <c r="G149" s="47">
        <v>3.2569444444444443E-2</v>
      </c>
    </row>
    <row r="150" spans="1:7" ht="16" hidden="1" thickBot="1" x14ac:dyDescent="0.2">
      <c r="A150" s="40">
        <v>149</v>
      </c>
      <c r="B150" s="41" t="s">
        <v>721</v>
      </c>
      <c r="C150" s="42">
        <v>50</v>
      </c>
      <c r="D150" s="43" t="s">
        <v>1306</v>
      </c>
      <c r="E150" s="44" t="s">
        <v>1319</v>
      </c>
      <c r="F150" s="45">
        <v>33</v>
      </c>
      <c r="G150" s="47">
        <v>3.260416666666667E-2</v>
      </c>
    </row>
    <row r="151" spans="1:7" ht="17" hidden="1" thickBot="1" x14ac:dyDescent="0.2">
      <c r="A151" s="40">
        <v>150</v>
      </c>
      <c r="B151" s="41" t="s">
        <v>258</v>
      </c>
      <c r="C151" s="42" t="s">
        <v>126</v>
      </c>
      <c r="D151" s="43" t="s">
        <v>1323</v>
      </c>
      <c r="E151" s="44" t="s">
        <v>1373</v>
      </c>
      <c r="F151" s="45">
        <v>217</v>
      </c>
      <c r="G151" s="47">
        <v>3.2627314814814817E-2</v>
      </c>
    </row>
    <row r="152" spans="1:7" ht="16" hidden="1" thickBot="1" x14ac:dyDescent="0.2">
      <c r="A152" s="40">
        <v>151</v>
      </c>
      <c r="B152" s="41" t="s">
        <v>1464</v>
      </c>
      <c r="C152" s="42">
        <v>45</v>
      </c>
      <c r="D152" s="43" t="s">
        <v>1306</v>
      </c>
      <c r="E152" s="44" t="s">
        <v>1373</v>
      </c>
      <c r="F152" s="45">
        <v>242</v>
      </c>
      <c r="G152" s="47">
        <v>3.2731481481481479E-2</v>
      </c>
    </row>
    <row r="153" spans="1:7" ht="16" hidden="1" thickBot="1" x14ac:dyDescent="0.2">
      <c r="A153" s="40">
        <v>152</v>
      </c>
      <c r="B153" s="41" t="s">
        <v>1465</v>
      </c>
      <c r="C153" s="42">
        <v>45</v>
      </c>
      <c r="D153" s="43" t="s">
        <v>1306</v>
      </c>
      <c r="E153" s="44" t="s">
        <v>1322</v>
      </c>
      <c r="F153" s="45">
        <v>250</v>
      </c>
      <c r="G153" s="47">
        <v>3.2754629629629627E-2</v>
      </c>
    </row>
    <row r="154" spans="1:7" ht="16" hidden="1" thickBot="1" x14ac:dyDescent="0.2">
      <c r="A154" s="40">
        <v>153</v>
      </c>
      <c r="B154" s="41" t="s">
        <v>1466</v>
      </c>
      <c r="C154" s="42">
        <v>45</v>
      </c>
      <c r="D154" s="43" t="s">
        <v>1306</v>
      </c>
      <c r="E154" s="44" t="s">
        <v>1314</v>
      </c>
      <c r="F154" s="45">
        <v>146</v>
      </c>
      <c r="G154" s="47">
        <v>3.2800925925925928E-2</v>
      </c>
    </row>
    <row r="155" spans="1:7" ht="17" hidden="1" thickBot="1" x14ac:dyDescent="0.2">
      <c r="A155" s="40">
        <v>154</v>
      </c>
      <c r="B155" s="41" t="s">
        <v>1467</v>
      </c>
      <c r="C155" s="42" t="s">
        <v>126</v>
      </c>
      <c r="D155" s="43" t="s">
        <v>1306</v>
      </c>
      <c r="E155" s="44" t="s">
        <v>1322</v>
      </c>
      <c r="F155" s="45">
        <v>61</v>
      </c>
      <c r="G155" s="47">
        <v>3.2835648148148149E-2</v>
      </c>
    </row>
    <row r="156" spans="1:7" ht="16" hidden="1" thickBot="1" x14ac:dyDescent="0.2">
      <c r="A156" s="40">
        <v>155</v>
      </c>
      <c r="B156" s="41" t="s">
        <v>1468</v>
      </c>
      <c r="C156" s="42">
        <v>40</v>
      </c>
      <c r="D156" s="43" t="s">
        <v>1323</v>
      </c>
      <c r="E156" s="44" t="s">
        <v>1333</v>
      </c>
      <c r="F156" s="45">
        <v>64</v>
      </c>
      <c r="G156" s="47">
        <v>3.2893518518518523E-2</v>
      </c>
    </row>
    <row r="157" spans="1:7" ht="16" hidden="1" thickBot="1" x14ac:dyDescent="0.2">
      <c r="A157" s="40">
        <v>156</v>
      </c>
      <c r="B157" s="41" t="s">
        <v>1469</v>
      </c>
      <c r="C157" s="43">
        <v>40</v>
      </c>
      <c r="D157" s="43" t="s">
        <v>1323</v>
      </c>
      <c r="E157" s="44" t="s">
        <v>1336</v>
      </c>
      <c r="F157" s="45">
        <v>317</v>
      </c>
      <c r="G157" s="47">
        <v>3.2986111111111112E-2</v>
      </c>
    </row>
    <row r="158" spans="1:7" ht="16" hidden="1" thickBot="1" x14ac:dyDescent="0.2">
      <c r="A158" s="40">
        <v>157</v>
      </c>
      <c r="B158" s="41" t="s">
        <v>1470</v>
      </c>
      <c r="C158" s="42">
        <v>45</v>
      </c>
      <c r="D158" s="43" t="s">
        <v>1323</v>
      </c>
      <c r="E158" s="44" t="s">
        <v>1330</v>
      </c>
      <c r="F158" s="45">
        <v>34</v>
      </c>
      <c r="G158" s="47">
        <v>3.3020833333333333E-2</v>
      </c>
    </row>
    <row r="159" spans="1:7" ht="16" hidden="1" thickBot="1" x14ac:dyDescent="0.2">
      <c r="A159" s="40">
        <v>158</v>
      </c>
      <c r="B159" s="41" t="s">
        <v>1471</v>
      </c>
      <c r="C159" s="42">
        <v>40</v>
      </c>
      <c r="D159" s="43" t="s">
        <v>1306</v>
      </c>
      <c r="E159" s="44" t="s">
        <v>1322</v>
      </c>
      <c r="F159" s="45">
        <v>86</v>
      </c>
      <c r="G159" s="47">
        <v>3.3055555555555553E-2</v>
      </c>
    </row>
    <row r="160" spans="1:7" ht="17" hidden="1" thickBot="1" x14ac:dyDescent="0.2">
      <c r="A160" s="40">
        <v>159</v>
      </c>
      <c r="B160" s="41" t="s">
        <v>1472</v>
      </c>
      <c r="C160" s="42" t="s">
        <v>126</v>
      </c>
      <c r="D160" s="43" t="s">
        <v>1306</v>
      </c>
      <c r="E160" s="44" t="s">
        <v>1387</v>
      </c>
      <c r="F160" s="45">
        <v>4</v>
      </c>
      <c r="G160" s="47">
        <v>3.30787037037037E-2</v>
      </c>
    </row>
    <row r="161" spans="1:7" ht="16" hidden="1" thickBot="1" x14ac:dyDescent="0.2">
      <c r="A161" s="40">
        <v>160</v>
      </c>
      <c r="B161" s="41" t="s">
        <v>1473</v>
      </c>
      <c r="C161" s="42">
        <v>55</v>
      </c>
      <c r="D161" s="43" t="s">
        <v>1306</v>
      </c>
      <c r="E161" s="44" t="s">
        <v>1474</v>
      </c>
      <c r="F161" s="45">
        <v>199</v>
      </c>
      <c r="G161" s="47">
        <v>3.3125000000000002E-2</v>
      </c>
    </row>
    <row r="162" spans="1:7" ht="16" hidden="1" thickBot="1" x14ac:dyDescent="0.2">
      <c r="A162" s="40">
        <v>161</v>
      </c>
      <c r="B162" s="41" t="s">
        <v>674</v>
      </c>
      <c r="C162" s="42">
        <v>55</v>
      </c>
      <c r="D162" s="43" t="s">
        <v>1306</v>
      </c>
      <c r="E162" s="44" t="s">
        <v>1336</v>
      </c>
      <c r="F162" s="45">
        <v>30</v>
      </c>
      <c r="G162" s="47">
        <v>3.3321759259259259E-2</v>
      </c>
    </row>
    <row r="163" spans="1:7" ht="16" hidden="1" thickBot="1" x14ac:dyDescent="0.2">
      <c r="A163" s="40">
        <v>162</v>
      </c>
      <c r="B163" s="41" t="s">
        <v>1475</v>
      </c>
      <c r="C163" s="42">
        <v>35</v>
      </c>
      <c r="D163" s="43" t="s">
        <v>1323</v>
      </c>
      <c r="E163" s="44" t="s">
        <v>1434</v>
      </c>
      <c r="F163" s="45">
        <v>15</v>
      </c>
      <c r="G163" s="47">
        <v>3.3333333333333333E-2</v>
      </c>
    </row>
    <row r="164" spans="1:7" ht="16" hidden="1" thickBot="1" x14ac:dyDescent="0.2">
      <c r="A164" s="40">
        <v>163</v>
      </c>
      <c r="B164" s="41" t="s">
        <v>1476</v>
      </c>
      <c r="C164" s="42">
        <v>60</v>
      </c>
      <c r="D164" s="43" t="s">
        <v>1306</v>
      </c>
      <c r="E164" s="44" t="s">
        <v>1477</v>
      </c>
      <c r="F164" s="45">
        <v>268</v>
      </c>
      <c r="G164" s="47">
        <v>3.3414351851851855E-2</v>
      </c>
    </row>
    <row r="165" spans="1:7" ht="17" hidden="1" thickBot="1" x14ac:dyDescent="0.2">
      <c r="A165" s="40">
        <v>164</v>
      </c>
      <c r="B165" s="41" t="s">
        <v>1478</v>
      </c>
      <c r="C165" s="42" t="s">
        <v>126</v>
      </c>
      <c r="D165" s="43" t="s">
        <v>1306</v>
      </c>
      <c r="E165" s="44" t="s">
        <v>1322</v>
      </c>
      <c r="F165" s="45">
        <v>245</v>
      </c>
      <c r="G165" s="47">
        <v>3.3437500000000002E-2</v>
      </c>
    </row>
    <row r="166" spans="1:7" ht="16" hidden="1" thickBot="1" x14ac:dyDescent="0.2">
      <c r="A166" s="40">
        <v>165</v>
      </c>
      <c r="B166" s="41" t="s">
        <v>1479</v>
      </c>
      <c r="C166" s="43" t="s">
        <v>126</v>
      </c>
      <c r="D166" s="43" t="s">
        <v>1323</v>
      </c>
      <c r="E166" s="44" t="s">
        <v>1322</v>
      </c>
      <c r="F166" s="45">
        <v>318</v>
      </c>
      <c r="G166" s="47">
        <v>3.3564814814814818E-2</v>
      </c>
    </row>
    <row r="167" spans="1:7" ht="17" hidden="1" thickBot="1" x14ac:dyDescent="0.2">
      <c r="A167" s="40">
        <v>166</v>
      </c>
      <c r="B167" s="41" t="s">
        <v>1480</v>
      </c>
      <c r="C167" s="42" t="s">
        <v>126</v>
      </c>
      <c r="D167" s="43" t="s">
        <v>1306</v>
      </c>
      <c r="E167" s="44" t="s">
        <v>1322</v>
      </c>
      <c r="F167" s="45">
        <v>210</v>
      </c>
      <c r="G167" s="47">
        <v>3.3611111111111112E-2</v>
      </c>
    </row>
    <row r="168" spans="1:7" ht="16" hidden="1" thickBot="1" x14ac:dyDescent="0.2">
      <c r="A168" s="40">
        <v>167</v>
      </c>
      <c r="B168" s="41" t="s">
        <v>1481</v>
      </c>
      <c r="C168" s="42">
        <v>45</v>
      </c>
      <c r="D168" s="43" t="s">
        <v>1306</v>
      </c>
      <c r="E168" s="44" t="s">
        <v>1328</v>
      </c>
      <c r="F168" s="45">
        <v>276</v>
      </c>
      <c r="G168" s="47">
        <v>3.3865740740740738E-2</v>
      </c>
    </row>
    <row r="169" spans="1:7" ht="17" hidden="1" thickBot="1" x14ac:dyDescent="0.2">
      <c r="A169" s="40">
        <v>168</v>
      </c>
      <c r="B169" s="48" t="s">
        <v>1482</v>
      </c>
      <c r="C169" s="53" t="s">
        <v>1483</v>
      </c>
      <c r="D169" s="49" t="s">
        <v>1306</v>
      </c>
      <c r="E169" s="50" t="s">
        <v>1322</v>
      </c>
      <c r="F169" s="51">
        <v>274</v>
      </c>
      <c r="G169" s="52">
        <v>3.3888888888888885E-2</v>
      </c>
    </row>
    <row r="170" spans="1:7" ht="17" hidden="1" thickBot="1" x14ac:dyDescent="0.2">
      <c r="A170" s="40">
        <v>169</v>
      </c>
      <c r="B170" s="41" t="s">
        <v>1484</v>
      </c>
      <c r="C170" s="42" t="s">
        <v>126</v>
      </c>
      <c r="D170" s="43" t="s">
        <v>1306</v>
      </c>
      <c r="E170" s="44" t="s">
        <v>1307</v>
      </c>
      <c r="F170" s="45">
        <v>52</v>
      </c>
      <c r="G170" s="47">
        <v>3.3958333333333333E-2</v>
      </c>
    </row>
    <row r="171" spans="1:7" ht="16" hidden="1" thickBot="1" x14ac:dyDescent="0.2">
      <c r="A171" s="40">
        <v>170</v>
      </c>
      <c r="B171" s="41" t="s">
        <v>1485</v>
      </c>
      <c r="C171" s="43">
        <v>45</v>
      </c>
      <c r="D171" s="43" t="s">
        <v>1306</v>
      </c>
      <c r="E171" s="44" t="s">
        <v>1333</v>
      </c>
      <c r="F171" s="45">
        <v>304</v>
      </c>
      <c r="G171" s="47">
        <v>3.3969907407407407E-2</v>
      </c>
    </row>
    <row r="172" spans="1:7" ht="16" hidden="1" thickBot="1" x14ac:dyDescent="0.2">
      <c r="A172" s="40">
        <v>171</v>
      </c>
      <c r="B172" s="41" t="s">
        <v>1486</v>
      </c>
      <c r="C172" s="42">
        <v>50</v>
      </c>
      <c r="D172" s="43" t="s">
        <v>1323</v>
      </c>
      <c r="E172" s="44" t="s">
        <v>1333</v>
      </c>
      <c r="F172" s="45">
        <v>130</v>
      </c>
      <c r="G172" s="47">
        <v>3.3969907407407407E-2</v>
      </c>
    </row>
    <row r="173" spans="1:7" ht="17" hidden="1" thickBot="1" x14ac:dyDescent="0.2">
      <c r="A173" s="40">
        <v>172</v>
      </c>
      <c r="B173" s="41" t="s">
        <v>1487</v>
      </c>
      <c r="C173" s="42" t="s">
        <v>126</v>
      </c>
      <c r="D173" s="43" t="s">
        <v>1306</v>
      </c>
      <c r="E173" s="44" t="s">
        <v>1322</v>
      </c>
      <c r="F173" s="45">
        <v>271</v>
      </c>
      <c r="G173" s="47">
        <v>3.412037037037037E-2</v>
      </c>
    </row>
    <row r="174" spans="1:7" ht="16" hidden="1" thickBot="1" x14ac:dyDescent="0.2">
      <c r="A174" s="40">
        <v>173</v>
      </c>
      <c r="B174" s="41" t="s">
        <v>1488</v>
      </c>
      <c r="C174" s="42">
        <v>60</v>
      </c>
      <c r="D174" s="43" t="s">
        <v>1306</v>
      </c>
      <c r="E174" s="44" t="s">
        <v>1330</v>
      </c>
      <c r="F174" s="45">
        <v>174</v>
      </c>
      <c r="G174" s="47">
        <v>3.4189814814814819E-2</v>
      </c>
    </row>
    <row r="175" spans="1:7" ht="16" hidden="1" thickBot="1" x14ac:dyDescent="0.2">
      <c r="A175" s="40">
        <v>174</v>
      </c>
      <c r="B175" s="41" t="s">
        <v>1489</v>
      </c>
      <c r="C175" s="42">
        <v>50</v>
      </c>
      <c r="D175" s="43" t="s">
        <v>1323</v>
      </c>
      <c r="E175" s="44" t="s">
        <v>1312</v>
      </c>
      <c r="F175" s="45">
        <v>279</v>
      </c>
      <c r="G175" s="47">
        <v>3.4189814814814819E-2</v>
      </c>
    </row>
    <row r="176" spans="1:7" ht="16" hidden="1" thickBot="1" x14ac:dyDescent="0.2">
      <c r="A176" s="40">
        <v>175</v>
      </c>
      <c r="B176" s="41" t="s">
        <v>1490</v>
      </c>
      <c r="C176" s="42">
        <v>60</v>
      </c>
      <c r="D176" s="43" t="s">
        <v>1306</v>
      </c>
      <c r="E176" s="44" t="s">
        <v>1325</v>
      </c>
      <c r="F176" s="45">
        <v>171</v>
      </c>
      <c r="G176" s="47">
        <v>3.4444444444444444E-2</v>
      </c>
    </row>
    <row r="177" spans="1:7" ht="16" hidden="1" thickBot="1" x14ac:dyDescent="0.2">
      <c r="A177" s="40">
        <v>176</v>
      </c>
      <c r="B177" s="41" t="s">
        <v>1491</v>
      </c>
      <c r="C177" s="43" t="s">
        <v>126</v>
      </c>
      <c r="D177" s="43" t="s">
        <v>1306</v>
      </c>
      <c r="E177" s="44" t="s">
        <v>1322</v>
      </c>
      <c r="F177" s="45">
        <v>322</v>
      </c>
      <c r="G177" s="47">
        <v>3.4456018518518518E-2</v>
      </c>
    </row>
    <row r="178" spans="1:7" ht="16" hidden="1" thickBot="1" x14ac:dyDescent="0.2">
      <c r="A178" s="40">
        <v>177</v>
      </c>
      <c r="B178" s="41" t="s">
        <v>268</v>
      </c>
      <c r="C178" s="42">
        <v>35</v>
      </c>
      <c r="D178" s="43" t="s">
        <v>1323</v>
      </c>
      <c r="E178" s="44" t="s">
        <v>1314</v>
      </c>
      <c r="F178" s="45">
        <v>235</v>
      </c>
      <c r="G178" s="47">
        <v>3.4479166666666665E-2</v>
      </c>
    </row>
    <row r="179" spans="1:7" ht="17" hidden="1" thickBot="1" x14ac:dyDescent="0.2">
      <c r="A179" s="40">
        <v>178</v>
      </c>
      <c r="B179" s="41" t="s">
        <v>526</v>
      </c>
      <c r="C179" s="42" t="s">
        <v>126</v>
      </c>
      <c r="D179" s="43" t="s">
        <v>1306</v>
      </c>
      <c r="E179" s="44" t="s">
        <v>1314</v>
      </c>
      <c r="F179" s="45">
        <v>150</v>
      </c>
      <c r="G179" s="47">
        <v>3.4490740740740738E-2</v>
      </c>
    </row>
    <row r="180" spans="1:7" ht="16" hidden="1" thickBot="1" x14ac:dyDescent="0.2">
      <c r="A180" s="40">
        <v>179</v>
      </c>
      <c r="B180" s="41" t="s">
        <v>1492</v>
      </c>
      <c r="C180" s="42">
        <v>55</v>
      </c>
      <c r="D180" s="43" t="s">
        <v>1306</v>
      </c>
      <c r="E180" s="44" t="s">
        <v>1493</v>
      </c>
      <c r="F180" s="45">
        <v>232</v>
      </c>
      <c r="G180" s="47">
        <v>3.4583333333333334E-2</v>
      </c>
    </row>
    <row r="181" spans="1:7" ht="16" hidden="1" thickBot="1" x14ac:dyDescent="0.2">
      <c r="A181" s="40">
        <v>180</v>
      </c>
      <c r="B181" s="41" t="s">
        <v>265</v>
      </c>
      <c r="C181" s="42">
        <v>45</v>
      </c>
      <c r="D181" s="43" t="s">
        <v>1323</v>
      </c>
      <c r="E181" s="44" t="s">
        <v>1315</v>
      </c>
      <c r="F181" s="45">
        <v>157</v>
      </c>
      <c r="G181" s="47">
        <v>3.4629629629629628E-2</v>
      </c>
    </row>
    <row r="182" spans="1:7" ht="16" hidden="1" thickBot="1" x14ac:dyDescent="0.2">
      <c r="A182" s="40">
        <v>181</v>
      </c>
      <c r="B182" s="41" t="s">
        <v>723</v>
      </c>
      <c r="C182" s="42">
        <v>50</v>
      </c>
      <c r="D182" s="43" t="s">
        <v>1306</v>
      </c>
      <c r="E182" s="44" t="s">
        <v>1363</v>
      </c>
      <c r="F182" s="45">
        <v>27</v>
      </c>
      <c r="G182" s="47">
        <v>3.4664351851851849E-2</v>
      </c>
    </row>
    <row r="183" spans="1:7" ht="17" hidden="1" thickBot="1" x14ac:dyDescent="0.2">
      <c r="A183" s="40">
        <v>182</v>
      </c>
      <c r="B183" s="41" t="s">
        <v>1494</v>
      </c>
      <c r="C183" s="42" t="s">
        <v>126</v>
      </c>
      <c r="D183" s="43" t="s">
        <v>1306</v>
      </c>
      <c r="E183" s="44" t="s">
        <v>1322</v>
      </c>
      <c r="F183" s="45">
        <v>165</v>
      </c>
      <c r="G183" s="47">
        <v>3.4733796296296297E-2</v>
      </c>
    </row>
    <row r="184" spans="1:7" ht="16" hidden="1" thickBot="1" x14ac:dyDescent="0.2">
      <c r="A184" s="40">
        <v>183</v>
      </c>
      <c r="B184" s="41" t="s">
        <v>1495</v>
      </c>
      <c r="C184" s="42">
        <v>55</v>
      </c>
      <c r="D184" s="43" t="s">
        <v>1323</v>
      </c>
      <c r="E184" s="44" t="s">
        <v>1322</v>
      </c>
      <c r="F184" s="45">
        <v>19</v>
      </c>
      <c r="G184" s="47">
        <v>3.4803240740740739E-2</v>
      </c>
    </row>
    <row r="185" spans="1:7" ht="16" hidden="1" thickBot="1" x14ac:dyDescent="0.2">
      <c r="A185" s="40">
        <v>184</v>
      </c>
      <c r="B185" s="41" t="s">
        <v>689</v>
      </c>
      <c r="C185" s="42">
        <v>45</v>
      </c>
      <c r="D185" s="43" t="s">
        <v>1306</v>
      </c>
      <c r="E185" s="44" t="s">
        <v>1496</v>
      </c>
      <c r="F185" s="45">
        <v>239</v>
      </c>
      <c r="G185" s="47">
        <v>3.4861111111111114E-2</v>
      </c>
    </row>
    <row r="186" spans="1:7" ht="16" hidden="1" thickBot="1" x14ac:dyDescent="0.2">
      <c r="A186" s="40">
        <v>185</v>
      </c>
      <c r="B186" s="41" t="s">
        <v>300</v>
      </c>
      <c r="C186" s="42">
        <v>40</v>
      </c>
      <c r="D186" s="43" t="s">
        <v>1323</v>
      </c>
      <c r="E186" s="44" t="s">
        <v>1496</v>
      </c>
      <c r="F186" s="45">
        <v>240</v>
      </c>
      <c r="G186" s="47">
        <v>3.4872685185185187E-2</v>
      </c>
    </row>
    <row r="187" spans="1:7" ht="17" hidden="1" thickBot="1" x14ac:dyDescent="0.2">
      <c r="A187" s="40">
        <v>186</v>
      </c>
      <c r="B187" s="41" t="s">
        <v>1497</v>
      </c>
      <c r="C187" s="42" t="s">
        <v>126</v>
      </c>
      <c r="D187" s="43" t="s">
        <v>1306</v>
      </c>
      <c r="E187" s="44" t="s">
        <v>1322</v>
      </c>
      <c r="F187" s="45">
        <v>149</v>
      </c>
      <c r="G187" s="47">
        <v>3.4895833333333334E-2</v>
      </c>
    </row>
    <row r="188" spans="1:7" ht="16" hidden="1" thickBot="1" x14ac:dyDescent="0.2">
      <c r="A188" s="40">
        <v>187</v>
      </c>
      <c r="B188" s="41" t="s">
        <v>1498</v>
      </c>
      <c r="C188" s="42">
        <v>35</v>
      </c>
      <c r="D188" s="43" t="s">
        <v>1323</v>
      </c>
      <c r="E188" s="44" t="s">
        <v>1322</v>
      </c>
      <c r="F188" s="45">
        <v>209</v>
      </c>
      <c r="G188" s="47">
        <v>3.4942129629629635E-2</v>
      </c>
    </row>
    <row r="189" spans="1:7" ht="16" hidden="1" thickBot="1" x14ac:dyDescent="0.2">
      <c r="A189" s="40">
        <v>188</v>
      </c>
      <c r="B189" s="41" t="s">
        <v>1499</v>
      </c>
      <c r="C189" s="43">
        <v>40</v>
      </c>
      <c r="D189" s="43" t="s">
        <v>1306</v>
      </c>
      <c r="E189" s="44" t="s">
        <v>1322</v>
      </c>
      <c r="F189" s="45">
        <v>327</v>
      </c>
      <c r="G189" s="47">
        <v>3.5034722222222224E-2</v>
      </c>
    </row>
    <row r="190" spans="1:7" ht="16" hidden="1" thickBot="1" x14ac:dyDescent="0.2">
      <c r="A190" s="40">
        <v>189</v>
      </c>
      <c r="B190" s="41" t="s">
        <v>1500</v>
      </c>
      <c r="C190" s="42">
        <v>50</v>
      </c>
      <c r="D190" s="43" t="s">
        <v>1323</v>
      </c>
      <c r="E190" s="44" t="s">
        <v>1322</v>
      </c>
      <c r="F190" s="45">
        <v>42</v>
      </c>
      <c r="G190" s="47">
        <v>3.5069444444444445E-2</v>
      </c>
    </row>
    <row r="191" spans="1:7" ht="16" hidden="1" thickBot="1" x14ac:dyDescent="0.2">
      <c r="A191" s="40">
        <v>190</v>
      </c>
      <c r="B191" s="41" t="s">
        <v>1501</v>
      </c>
      <c r="C191" s="42">
        <v>50</v>
      </c>
      <c r="D191" s="43" t="s">
        <v>1323</v>
      </c>
      <c r="E191" s="44" t="s">
        <v>1312</v>
      </c>
      <c r="F191" s="45">
        <v>16</v>
      </c>
      <c r="G191" s="47">
        <v>3.5127314814814813E-2</v>
      </c>
    </row>
    <row r="192" spans="1:7" ht="16" hidden="1" thickBot="1" x14ac:dyDescent="0.2">
      <c r="A192" s="40">
        <v>191</v>
      </c>
      <c r="B192" s="41" t="s">
        <v>1502</v>
      </c>
      <c r="C192" s="42">
        <v>60</v>
      </c>
      <c r="D192" s="43" t="s">
        <v>1306</v>
      </c>
      <c r="E192" s="44" t="s">
        <v>1322</v>
      </c>
      <c r="F192" s="45">
        <v>172</v>
      </c>
      <c r="G192" s="47">
        <v>3.5185185185185187E-2</v>
      </c>
    </row>
    <row r="193" spans="1:7" ht="16" hidden="1" thickBot="1" x14ac:dyDescent="0.2">
      <c r="A193" s="40">
        <v>192</v>
      </c>
      <c r="B193" s="41" t="s">
        <v>701</v>
      </c>
      <c r="C193" s="42">
        <v>50</v>
      </c>
      <c r="D193" s="43" t="s">
        <v>1306</v>
      </c>
      <c r="E193" s="44" t="s">
        <v>1371</v>
      </c>
      <c r="F193" s="45">
        <v>143</v>
      </c>
      <c r="G193" s="47">
        <v>3.5219907407407408E-2</v>
      </c>
    </row>
    <row r="194" spans="1:7" ht="16" thickBot="1" x14ac:dyDescent="0.2">
      <c r="A194" s="40">
        <v>193</v>
      </c>
      <c r="B194" s="41" t="s">
        <v>1503</v>
      </c>
      <c r="C194" s="42">
        <v>60</v>
      </c>
      <c r="D194" s="43" t="s">
        <v>1306</v>
      </c>
      <c r="E194" s="44" t="s">
        <v>1380</v>
      </c>
      <c r="F194" s="45">
        <v>93</v>
      </c>
      <c r="G194" s="47">
        <v>3.532407407407407E-2</v>
      </c>
    </row>
    <row r="195" spans="1:7" ht="16" hidden="1" thickBot="1" x14ac:dyDescent="0.2">
      <c r="A195" s="40">
        <v>194</v>
      </c>
      <c r="B195" s="48" t="s">
        <v>1504</v>
      </c>
      <c r="C195" s="49" t="s">
        <v>1483</v>
      </c>
      <c r="D195" s="49" t="s">
        <v>1306</v>
      </c>
      <c r="E195" s="50" t="s">
        <v>1322</v>
      </c>
      <c r="F195" s="51">
        <v>316</v>
      </c>
      <c r="G195" s="52">
        <v>3.5358796296296298E-2</v>
      </c>
    </row>
    <row r="196" spans="1:7" ht="17" hidden="1" thickBot="1" x14ac:dyDescent="0.2">
      <c r="A196" s="40">
        <v>195</v>
      </c>
      <c r="B196" s="41" t="s">
        <v>1505</v>
      </c>
      <c r="C196" s="42" t="s">
        <v>126</v>
      </c>
      <c r="D196" s="43" t="s">
        <v>1323</v>
      </c>
      <c r="E196" s="44" t="s">
        <v>1328</v>
      </c>
      <c r="F196" s="45">
        <v>53</v>
      </c>
      <c r="G196" s="47">
        <v>3.5381944444444445E-2</v>
      </c>
    </row>
    <row r="197" spans="1:7" ht="16" hidden="1" thickBot="1" x14ac:dyDescent="0.2">
      <c r="A197" s="40">
        <v>196</v>
      </c>
      <c r="B197" s="41" t="s">
        <v>1506</v>
      </c>
      <c r="C197" s="42">
        <v>45</v>
      </c>
      <c r="D197" s="43" t="s">
        <v>1306</v>
      </c>
      <c r="E197" s="44" t="s">
        <v>1322</v>
      </c>
      <c r="F197" s="45">
        <v>162</v>
      </c>
      <c r="G197" s="47">
        <v>3.5428240740740739E-2</v>
      </c>
    </row>
    <row r="198" spans="1:7" ht="16" hidden="1" thickBot="1" x14ac:dyDescent="0.2">
      <c r="A198" s="40">
        <v>197</v>
      </c>
      <c r="B198" s="41" t="s">
        <v>1507</v>
      </c>
      <c r="C198" s="42">
        <v>55</v>
      </c>
      <c r="D198" s="43" t="s">
        <v>1306</v>
      </c>
      <c r="E198" s="44" t="s">
        <v>1325</v>
      </c>
      <c r="F198" s="45">
        <v>188</v>
      </c>
      <c r="G198" s="47">
        <v>3.5462962962962967E-2</v>
      </c>
    </row>
    <row r="199" spans="1:7" ht="16" hidden="1" thickBot="1" x14ac:dyDescent="0.2">
      <c r="A199" s="40">
        <v>198</v>
      </c>
      <c r="B199" s="41" t="s">
        <v>1508</v>
      </c>
      <c r="C199" s="42">
        <v>55</v>
      </c>
      <c r="D199" s="43" t="s">
        <v>1306</v>
      </c>
      <c r="E199" s="44" t="s">
        <v>1322</v>
      </c>
      <c r="F199" s="45">
        <v>79</v>
      </c>
      <c r="G199" s="47">
        <v>3.5682870370370372E-2</v>
      </c>
    </row>
    <row r="200" spans="1:7" ht="16" hidden="1" thickBot="1" x14ac:dyDescent="0.2">
      <c r="A200" s="40">
        <v>199</v>
      </c>
      <c r="B200" s="41" t="s">
        <v>1509</v>
      </c>
      <c r="C200" s="43">
        <v>60</v>
      </c>
      <c r="D200" s="43" t="s">
        <v>1323</v>
      </c>
      <c r="E200" s="44" t="s">
        <v>1322</v>
      </c>
      <c r="F200" s="45">
        <v>288</v>
      </c>
      <c r="G200" s="47">
        <v>3.5706018518518519E-2</v>
      </c>
    </row>
    <row r="201" spans="1:7" ht="16" hidden="1" thickBot="1" x14ac:dyDescent="0.2">
      <c r="A201" s="40">
        <v>200</v>
      </c>
      <c r="B201" s="41" t="s">
        <v>1510</v>
      </c>
      <c r="C201" s="42">
        <v>60</v>
      </c>
      <c r="D201" s="43" t="s">
        <v>1306</v>
      </c>
      <c r="E201" s="44" t="s">
        <v>1315</v>
      </c>
      <c r="F201" s="45">
        <v>105</v>
      </c>
      <c r="G201" s="47">
        <v>3.5879629629629629E-2</v>
      </c>
    </row>
    <row r="202" spans="1:7" ht="16" hidden="1" thickBot="1" x14ac:dyDescent="0.2">
      <c r="A202" s="40">
        <v>201</v>
      </c>
      <c r="B202" s="41" t="s">
        <v>1511</v>
      </c>
      <c r="C202" s="42">
        <v>35</v>
      </c>
      <c r="D202" s="43" t="s">
        <v>1323</v>
      </c>
      <c r="E202" s="44" t="s">
        <v>1496</v>
      </c>
      <c r="F202" s="45">
        <v>192</v>
      </c>
      <c r="G202" s="47">
        <v>3.5902777777777777E-2</v>
      </c>
    </row>
    <row r="203" spans="1:7" ht="16" hidden="1" thickBot="1" x14ac:dyDescent="0.2">
      <c r="A203" s="40">
        <v>202</v>
      </c>
      <c r="B203" s="41" t="s">
        <v>1512</v>
      </c>
      <c r="C203" s="42">
        <v>40</v>
      </c>
      <c r="D203" s="43" t="s">
        <v>1323</v>
      </c>
      <c r="E203" s="44" t="s">
        <v>1309</v>
      </c>
      <c r="F203" s="45">
        <v>131</v>
      </c>
      <c r="G203" s="47">
        <v>3.5914351851851857E-2</v>
      </c>
    </row>
    <row r="204" spans="1:7" ht="16" hidden="1" thickBot="1" x14ac:dyDescent="0.2">
      <c r="A204" s="40">
        <v>203</v>
      </c>
      <c r="B204" s="41" t="s">
        <v>1513</v>
      </c>
      <c r="C204" s="42">
        <v>40</v>
      </c>
      <c r="D204" s="43" t="s">
        <v>1323</v>
      </c>
      <c r="E204" s="44" t="s">
        <v>1309</v>
      </c>
      <c r="F204" s="45">
        <v>261</v>
      </c>
      <c r="G204" s="47">
        <v>3.5914351851851857E-2</v>
      </c>
    </row>
    <row r="205" spans="1:7" ht="16" hidden="1" thickBot="1" x14ac:dyDescent="0.2">
      <c r="A205" s="40">
        <v>204</v>
      </c>
      <c r="B205" s="41" t="s">
        <v>299</v>
      </c>
      <c r="C205" s="42">
        <v>45</v>
      </c>
      <c r="D205" s="43" t="s">
        <v>1323</v>
      </c>
      <c r="E205" s="44" t="s">
        <v>1309</v>
      </c>
      <c r="F205" s="45">
        <v>190</v>
      </c>
      <c r="G205" s="47">
        <v>3.5914351851851857E-2</v>
      </c>
    </row>
    <row r="206" spans="1:7" ht="17" hidden="1" thickBot="1" x14ac:dyDescent="0.2">
      <c r="A206" s="40">
        <v>205</v>
      </c>
      <c r="B206" s="41" t="s">
        <v>1514</v>
      </c>
      <c r="C206" s="42" t="s">
        <v>126</v>
      </c>
      <c r="D206" s="43" t="s">
        <v>1323</v>
      </c>
      <c r="E206" s="44" t="s">
        <v>1322</v>
      </c>
      <c r="F206" s="45">
        <v>60</v>
      </c>
      <c r="G206" s="47">
        <v>3.5937500000000004E-2</v>
      </c>
    </row>
    <row r="207" spans="1:7" ht="16" hidden="1" thickBot="1" x14ac:dyDescent="0.2">
      <c r="A207" s="40">
        <v>206</v>
      </c>
      <c r="B207" s="41" t="s">
        <v>1515</v>
      </c>
      <c r="C207" s="42">
        <v>40</v>
      </c>
      <c r="D207" s="43" t="s">
        <v>1306</v>
      </c>
      <c r="E207" s="44" t="s">
        <v>1307</v>
      </c>
      <c r="F207" s="45">
        <v>54</v>
      </c>
      <c r="G207" s="47">
        <v>3.5983796296296298E-2</v>
      </c>
    </row>
    <row r="208" spans="1:7" ht="16" hidden="1" thickBot="1" x14ac:dyDescent="0.2">
      <c r="A208" s="40">
        <v>207</v>
      </c>
      <c r="B208" s="41" t="s">
        <v>1516</v>
      </c>
      <c r="C208" s="42">
        <v>45</v>
      </c>
      <c r="D208" s="43" t="s">
        <v>1306</v>
      </c>
      <c r="E208" s="44" t="s">
        <v>1307</v>
      </c>
      <c r="F208" s="45">
        <v>214</v>
      </c>
      <c r="G208" s="47">
        <v>3.5995370370370372E-2</v>
      </c>
    </row>
    <row r="209" spans="1:7" ht="16" hidden="1" thickBot="1" x14ac:dyDescent="0.2">
      <c r="A209" s="40">
        <v>208</v>
      </c>
      <c r="B209" s="41" t="s">
        <v>1517</v>
      </c>
      <c r="C209" s="42">
        <v>45</v>
      </c>
      <c r="D209" s="43" t="s">
        <v>1306</v>
      </c>
      <c r="E209" s="44" t="s">
        <v>1333</v>
      </c>
      <c r="F209" s="45">
        <v>228</v>
      </c>
      <c r="G209" s="47">
        <v>3.6018518518518519E-2</v>
      </c>
    </row>
    <row r="210" spans="1:7" ht="17" hidden="1" thickBot="1" x14ac:dyDescent="0.2">
      <c r="A210" s="40">
        <v>209</v>
      </c>
      <c r="B210" s="41" t="s">
        <v>1518</v>
      </c>
      <c r="C210" s="42" t="s">
        <v>126</v>
      </c>
      <c r="D210" s="43" t="s">
        <v>1306</v>
      </c>
      <c r="E210" s="44" t="s">
        <v>1322</v>
      </c>
      <c r="F210" s="45">
        <v>43</v>
      </c>
      <c r="G210" s="47">
        <v>3.605324074074074E-2</v>
      </c>
    </row>
    <row r="211" spans="1:7" ht="16" hidden="1" thickBot="1" x14ac:dyDescent="0.2">
      <c r="A211" s="40">
        <v>210</v>
      </c>
      <c r="B211" s="41" t="s">
        <v>1519</v>
      </c>
      <c r="C211" s="42">
        <v>55</v>
      </c>
      <c r="D211" s="43" t="s">
        <v>1306</v>
      </c>
      <c r="E211" s="44" t="s">
        <v>1322</v>
      </c>
      <c r="F211" s="45">
        <v>48</v>
      </c>
      <c r="G211" s="47">
        <v>3.6076388888888887E-2</v>
      </c>
    </row>
    <row r="212" spans="1:7" ht="16" hidden="1" thickBot="1" x14ac:dyDescent="0.2">
      <c r="A212" s="40">
        <v>211</v>
      </c>
      <c r="B212" s="41" t="s">
        <v>1520</v>
      </c>
      <c r="C212" s="43" t="s">
        <v>126</v>
      </c>
      <c r="D212" s="43" t="s">
        <v>1306</v>
      </c>
      <c r="E212" s="44" t="s">
        <v>1336</v>
      </c>
      <c r="F212" s="45">
        <v>297</v>
      </c>
      <c r="G212" s="47">
        <v>3.6122685185185181E-2</v>
      </c>
    </row>
    <row r="213" spans="1:7" ht="16" hidden="1" thickBot="1" x14ac:dyDescent="0.2">
      <c r="A213" s="40">
        <v>212</v>
      </c>
      <c r="B213" s="41" t="s">
        <v>1521</v>
      </c>
      <c r="C213" s="42">
        <v>45</v>
      </c>
      <c r="D213" s="43" t="s">
        <v>1323</v>
      </c>
      <c r="E213" s="44" t="s">
        <v>1307</v>
      </c>
      <c r="F213" s="45">
        <v>104</v>
      </c>
      <c r="G213" s="47">
        <v>3.6180555555555556E-2</v>
      </c>
    </row>
    <row r="214" spans="1:7" ht="16" hidden="1" thickBot="1" x14ac:dyDescent="0.2">
      <c r="A214" s="40">
        <v>213</v>
      </c>
      <c r="B214" s="41" t="s">
        <v>1522</v>
      </c>
      <c r="C214" s="42">
        <v>50</v>
      </c>
      <c r="D214" s="43" t="s">
        <v>1306</v>
      </c>
      <c r="E214" s="44" t="s">
        <v>1336</v>
      </c>
      <c r="F214" s="45">
        <v>155</v>
      </c>
      <c r="G214" s="47">
        <v>3.6203703703703703E-2</v>
      </c>
    </row>
    <row r="215" spans="1:7" ht="16" hidden="1" thickBot="1" x14ac:dyDescent="0.2">
      <c r="A215" s="40">
        <v>214</v>
      </c>
      <c r="B215" s="41" t="s">
        <v>1523</v>
      </c>
      <c r="C215" s="42">
        <v>55</v>
      </c>
      <c r="D215" s="43" t="s">
        <v>1306</v>
      </c>
      <c r="E215" s="44" t="s">
        <v>1322</v>
      </c>
      <c r="F215" s="45">
        <v>20</v>
      </c>
      <c r="G215" s="47">
        <v>3.6574074074074071E-2</v>
      </c>
    </row>
    <row r="216" spans="1:7" ht="16" hidden="1" thickBot="1" x14ac:dyDescent="0.2">
      <c r="A216" s="40">
        <v>215</v>
      </c>
      <c r="B216" s="41" t="s">
        <v>1524</v>
      </c>
      <c r="C216" s="42">
        <v>35</v>
      </c>
      <c r="D216" s="43" t="s">
        <v>1323</v>
      </c>
      <c r="E216" s="44" t="s">
        <v>1322</v>
      </c>
      <c r="F216" s="45">
        <v>31</v>
      </c>
      <c r="G216" s="47">
        <v>3.664351851851852E-2</v>
      </c>
    </row>
    <row r="217" spans="1:7" ht="16" hidden="1" thickBot="1" x14ac:dyDescent="0.2">
      <c r="A217" s="40">
        <v>216</v>
      </c>
      <c r="B217" s="41" t="s">
        <v>1525</v>
      </c>
      <c r="C217" s="42">
        <v>50</v>
      </c>
      <c r="D217" s="43" t="s">
        <v>1306</v>
      </c>
      <c r="E217" s="44" t="s">
        <v>1322</v>
      </c>
      <c r="F217" s="45">
        <v>211</v>
      </c>
      <c r="G217" s="47">
        <v>3.6736111111111108E-2</v>
      </c>
    </row>
    <row r="218" spans="1:7" ht="17" hidden="1" thickBot="1" x14ac:dyDescent="0.2">
      <c r="A218" s="40">
        <v>217</v>
      </c>
      <c r="B218" s="41" t="s">
        <v>1526</v>
      </c>
      <c r="C218" s="42" t="s">
        <v>126</v>
      </c>
      <c r="D218" s="43" t="s">
        <v>1323</v>
      </c>
      <c r="E218" s="44" t="s">
        <v>1328</v>
      </c>
      <c r="F218" s="45">
        <v>206</v>
      </c>
      <c r="G218" s="47">
        <v>3.6759259259259255E-2</v>
      </c>
    </row>
    <row r="219" spans="1:7" ht="16" hidden="1" thickBot="1" x14ac:dyDescent="0.2">
      <c r="A219" s="40">
        <v>218</v>
      </c>
      <c r="B219" s="41" t="s">
        <v>1527</v>
      </c>
      <c r="C219" s="42">
        <v>45</v>
      </c>
      <c r="D219" s="43" t="s">
        <v>1323</v>
      </c>
      <c r="E219" s="44" t="s">
        <v>1363</v>
      </c>
      <c r="F219" s="45">
        <v>124</v>
      </c>
      <c r="G219" s="47">
        <v>3.6793981481481483E-2</v>
      </c>
    </row>
    <row r="220" spans="1:7" ht="17" hidden="1" thickBot="1" x14ac:dyDescent="0.2">
      <c r="A220" s="40">
        <v>219</v>
      </c>
      <c r="B220" s="41" t="s">
        <v>1528</v>
      </c>
      <c r="C220" s="42" t="s">
        <v>126</v>
      </c>
      <c r="D220" s="43" t="s">
        <v>1323</v>
      </c>
      <c r="E220" s="44" t="s">
        <v>1315</v>
      </c>
      <c r="F220" s="45">
        <v>153</v>
      </c>
      <c r="G220" s="47">
        <v>3.6828703703703704E-2</v>
      </c>
    </row>
    <row r="221" spans="1:7" ht="16" hidden="1" thickBot="1" x14ac:dyDescent="0.2">
      <c r="A221" s="40">
        <v>220</v>
      </c>
      <c r="B221" s="41" t="s">
        <v>1529</v>
      </c>
      <c r="C221" s="42">
        <v>55</v>
      </c>
      <c r="D221" s="43" t="s">
        <v>1306</v>
      </c>
      <c r="E221" s="44" t="s">
        <v>1328</v>
      </c>
      <c r="F221" s="45">
        <v>22</v>
      </c>
      <c r="G221" s="47">
        <v>3.6851851851851851E-2</v>
      </c>
    </row>
    <row r="222" spans="1:7" ht="16" hidden="1" thickBot="1" x14ac:dyDescent="0.2">
      <c r="A222" s="40">
        <v>221</v>
      </c>
      <c r="B222" s="41" t="s">
        <v>1530</v>
      </c>
      <c r="C222" s="42">
        <v>45</v>
      </c>
      <c r="D222" s="43" t="s">
        <v>1323</v>
      </c>
      <c r="E222" s="44" t="s">
        <v>1315</v>
      </c>
      <c r="F222" s="45">
        <v>72</v>
      </c>
      <c r="G222" s="47">
        <v>3.6851851851851851E-2</v>
      </c>
    </row>
    <row r="223" spans="1:7" ht="16" thickBot="1" x14ac:dyDescent="0.2">
      <c r="A223" s="40">
        <v>222</v>
      </c>
      <c r="B223" s="41" t="s">
        <v>1531</v>
      </c>
      <c r="C223" s="43">
        <v>55</v>
      </c>
      <c r="D223" s="43" t="s">
        <v>1323</v>
      </c>
      <c r="E223" s="44" t="s">
        <v>1380</v>
      </c>
      <c r="F223" s="45">
        <v>313</v>
      </c>
      <c r="G223" s="47">
        <v>3.6932870370370366E-2</v>
      </c>
    </row>
    <row r="224" spans="1:7" ht="16" hidden="1" thickBot="1" x14ac:dyDescent="0.2">
      <c r="A224" s="40">
        <v>223</v>
      </c>
      <c r="B224" s="41" t="s">
        <v>1532</v>
      </c>
      <c r="C224" s="42">
        <v>35</v>
      </c>
      <c r="D224" s="43" t="s">
        <v>1323</v>
      </c>
      <c r="E224" s="44" t="s">
        <v>1322</v>
      </c>
      <c r="F224" s="45">
        <v>24</v>
      </c>
      <c r="G224" s="47">
        <v>3.6967592592592594E-2</v>
      </c>
    </row>
    <row r="225" spans="1:7" ht="17" hidden="1" thickBot="1" x14ac:dyDescent="0.2">
      <c r="A225" s="40">
        <v>224</v>
      </c>
      <c r="B225" s="41" t="s">
        <v>1533</v>
      </c>
      <c r="C225" s="42" t="s">
        <v>126</v>
      </c>
      <c r="D225" s="43" t="s">
        <v>1323</v>
      </c>
      <c r="E225" s="44" t="s">
        <v>1373</v>
      </c>
      <c r="F225" s="45">
        <v>205</v>
      </c>
      <c r="G225" s="47">
        <v>3.7071759259259256E-2</v>
      </c>
    </row>
    <row r="226" spans="1:7" ht="16" hidden="1" thickBot="1" x14ac:dyDescent="0.2">
      <c r="A226" s="40">
        <v>225</v>
      </c>
      <c r="B226" s="41" t="s">
        <v>1534</v>
      </c>
      <c r="C226" s="42">
        <v>60</v>
      </c>
      <c r="D226" s="43" t="s">
        <v>1306</v>
      </c>
      <c r="E226" s="44" t="s">
        <v>1535</v>
      </c>
      <c r="F226" s="45">
        <v>7</v>
      </c>
      <c r="G226" s="47">
        <v>3.7083333333333336E-2</v>
      </c>
    </row>
    <row r="227" spans="1:7" ht="16" hidden="1" thickBot="1" x14ac:dyDescent="0.2">
      <c r="A227" s="40">
        <v>226</v>
      </c>
      <c r="B227" s="41" t="s">
        <v>1536</v>
      </c>
      <c r="C227" s="42">
        <v>60</v>
      </c>
      <c r="D227" s="43" t="s">
        <v>1306</v>
      </c>
      <c r="E227" s="44" t="s">
        <v>1322</v>
      </c>
      <c r="F227" s="45">
        <v>88</v>
      </c>
      <c r="G227" s="47">
        <v>3.7106481481481483E-2</v>
      </c>
    </row>
    <row r="228" spans="1:7" ht="16" hidden="1" thickBot="1" x14ac:dyDescent="0.2">
      <c r="A228" s="40">
        <v>227</v>
      </c>
      <c r="B228" s="41" t="s">
        <v>1537</v>
      </c>
      <c r="C228" s="42">
        <v>50</v>
      </c>
      <c r="D228" s="43" t="s">
        <v>1323</v>
      </c>
      <c r="E228" s="44" t="s">
        <v>1538</v>
      </c>
      <c r="F228" s="45">
        <v>90</v>
      </c>
      <c r="G228" s="47">
        <v>3.7210648148148152E-2</v>
      </c>
    </row>
    <row r="229" spans="1:7" ht="16" hidden="1" thickBot="1" x14ac:dyDescent="0.2">
      <c r="A229" s="40">
        <v>228</v>
      </c>
      <c r="B229" s="41" t="s">
        <v>1539</v>
      </c>
      <c r="C229" s="42">
        <v>35</v>
      </c>
      <c r="D229" s="43" t="s">
        <v>1323</v>
      </c>
      <c r="E229" s="44" t="s">
        <v>1350</v>
      </c>
      <c r="F229" s="45">
        <v>180</v>
      </c>
      <c r="G229" s="47">
        <v>3.72337962962963E-2</v>
      </c>
    </row>
    <row r="230" spans="1:7" ht="16" hidden="1" thickBot="1" x14ac:dyDescent="0.2">
      <c r="A230" s="40">
        <v>229</v>
      </c>
      <c r="B230" s="41" t="s">
        <v>1540</v>
      </c>
      <c r="C230" s="42">
        <v>40</v>
      </c>
      <c r="D230" s="43" t="s">
        <v>1306</v>
      </c>
      <c r="E230" s="44" t="s">
        <v>1322</v>
      </c>
      <c r="F230" s="45">
        <v>2</v>
      </c>
      <c r="G230" s="47">
        <v>3.7326388888888888E-2</v>
      </c>
    </row>
    <row r="231" spans="1:7" ht="16" hidden="1" thickBot="1" x14ac:dyDescent="0.2">
      <c r="A231" s="40">
        <v>230</v>
      </c>
      <c r="B231" s="41" t="s">
        <v>1541</v>
      </c>
      <c r="C231" s="43">
        <v>40</v>
      </c>
      <c r="D231" s="43" t="s">
        <v>1323</v>
      </c>
      <c r="E231" s="44" t="s">
        <v>1336</v>
      </c>
      <c r="F231" s="45">
        <v>302</v>
      </c>
      <c r="G231" s="47">
        <v>3.7361111111111109E-2</v>
      </c>
    </row>
    <row r="232" spans="1:7" ht="16" hidden="1" thickBot="1" x14ac:dyDescent="0.2">
      <c r="A232" s="40">
        <v>231</v>
      </c>
      <c r="B232" s="41" t="s">
        <v>1542</v>
      </c>
      <c r="C232" s="42">
        <v>35</v>
      </c>
      <c r="D232" s="43" t="s">
        <v>1323</v>
      </c>
      <c r="E232" s="44" t="s">
        <v>1322</v>
      </c>
      <c r="F232" s="45">
        <v>29</v>
      </c>
      <c r="G232" s="47">
        <v>3.7442129629629624E-2</v>
      </c>
    </row>
    <row r="233" spans="1:7" ht="16" hidden="1" thickBot="1" x14ac:dyDescent="0.2">
      <c r="A233" s="40">
        <v>232</v>
      </c>
      <c r="B233" s="41" t="s">
        <v>1543</v>
      </c>
      <c r="C233" s="42">
        <v>35</v>
      </c>
      <c r="D233" s="43" t="s">
        <v>1323</v>
      </c>
      <c r="E233" s="44" t="s">
        <v>1307</v>
      </c>
      <c r="F233" s="45">
        <v>77</v>
      </c>
      <c r="G233" s="47">
        <v>3.7800925925925925E-2</v>
      </c>
    </row>
    <row r="234" spans="1:7" ht="17" hidden="1" thickBot="1" x14ac:dyDescent="0.2">
      <c r="A234" s="40">
        <v>233</v>
      </c>
      <c r="B234" s="41" t="s">
        <v>1544</v>
      </c>
      <c r="C234" s="42" t="s">
        <v>126</v>
      </c>
      <c r="D234" s="43" t="s">
        <v>1323</v>
      </c>
      <c r="E234" s="44" t="s">
        <v>1314</v>
      </c>
      <c r="F234" s="45">
        <v>193</v>
      </c>
      <c r="G234" s="47">
        <v>3.8101851851851852E-2</v>
      </c>
    </row>
    <row r="235" spans="1:7" ht="17" hidden="1" thickBot="1" x14ac:dyDescent="0.2">
      <c r="A235" s="40">
        <v>234</v>
      </c>
      <c r="B235" s="41" t="s">
        <v>1545</v>
      </c>
      <c r="C235" s="42" t="s">
        <v>126</v>
      </c>
      <c r="D235" s="43" t="s">
        <v>1323</v>
      </c>
      <c r="E235" s="44" t="s">
        <v>1314</v>
      </c>
      <c r="F235" s="45">
        <v>136</v>
      </c>
      <c r="G235" s="47">
        <v>3.8113425925925926E-2</v>
      </c>
    </row>
    <row r="236" spans="1:7" ht="16" hidden="1" thickBot="1" x14ac:dyDescent="0.2">
      <c r="A236" s="40">
        <v>235</v>
      </c>
      <c r="B236" s="41" t="s">
        <v>1546</v>
      </c>
      <c r="C236" s="42">
        <v>50</v>
      </c>
      <c r="D236" s="43" t="s">
        <v>1323</v>
      </c>
      <c r="E236" s="44" t="s">
        <v>1350</v>
      </c>
      <c r="F236" s="45">
        <v>223</v>
      </c>
      <c r="G236" s="47">
        <v>3.8229166666666668E-2</v>
      </c>
    </row>
    <row r="237" spans="1:7" ht="16" hidden="1" thickBot="1" x14ac:dyDescent="0.2">
      <c r="A237" s="40">
        <v>236</v>
      </c>
      <c r="B237" s="41" t="s">
        <v>1547</v>
      </c>
      <c r="C237" s="42">
        <v>50</v>
      </c>
      <c r="D237" s="43" t="s">
        <v>1306</v>
      </c>
      <c r="E237" s="44" t="s">
        <v>1322</v>
      </c>
      <c r="F237" s="45">
        <v>236</v>
      </c>
      <c r="G237" s="47">
        <v>3.8333333333333337E-2</v>
      </c>
    </row>
    <row r="238" spans="1:7" ht="16" hidden="1" thickBot="1" x14ac:dyDescent="0.2">
      <c r="A238" s="40">
        <v>237</v>
      </c>
      <c r="B238" s="41" t="s">
        <v>1548</v>
      </c>
      <c r="C238" s="42">
        <v>55</v>
      </c>
      <c r="D238" s="43" t="s">
        <v>1306</v>
      </c>
      <c r="E238" s="44" t="s">
        <v>1314</v>
      </c>
      <c r="F238" s="45">
        <v>161</v>
      </c>
      <c r="G238" s="47">
        <v>3.8344907407407411E-2</v>
      </c>
    </row>
    <row r="239" spans="1:7" ht="17" hidden="1" thickBot="1" x14ac:dyDescent="0.2">
      <c r="A239" s="40">
        <v>238</v>
      </c>
      <c r="B239" s="41" t="s">
        <v>1549</v>
      </c>
      <c r="C239" s="42" t="s">
        <v>126</v>
      </c>
      <c r="D239" s="43" t="s">
        <v>1306</v>
      </c>
      <c r="E239" s="44" t="s">
        <v>1496</v>
      </c>
      <c r="F239" s="45">
        <v>270</v>
      </c>
      <c r="G239" s="47">
        <v>3.8437499999999999E-2</v>
      </c>
    </row>
    <row r="240" spans="1:7" ht="16" hidden="1" thickBot="1" x14ac:dyDescent="0.2">
      <c r="A240" s="40">
        <v>239</v>
      </c>
      <c r="B240" s="41" t="s">
        <v>1550</v>
      </c>
      <c r="C240" s="43">
        <v>35</v>
      </c>
      <c r="D240" s="43" t="s">
        <v>1323</v>
      </c>
      <c r="E240" s="44" t="s">
        <v>1373</v>
      </c>
      <c r="F240" s="45">
        <v>296</v>
      </c>
      <c r="G240" s="47">
        <v>3.8460648148148147E-2</v>
      </c>
    </row>
    <row r="241" spans="1:7" ht="16" hidden="1" thickBot="1" x14ac:dyDescent="0.2">
      <c r="A241" s="40">
        <v>240</v>
      </c>
      <c r="B241" s="41" t="s">
        <v>1551</v>
      </c>
      <c r="C241" s="42">
        <v>55</v>
      </c>
      <c r="D241" s="43" t="s">
        <v>1323</v>
      </c>
      <c r="E241" s="44" t="s">
        <v>1330</v>
      </c>
      <c r="F241" s="45">
        <v>173</v>
      </c>
      <c r="G241" s="47">
        <v>3.8622685185185184E-2</v>
      </c>
    </row>
    <row r="242" spans="1:7" ht="16" hidden="1" thickBot="1" x14ac:dyDescent="0.2">
      <c r="A242" s="40">
        <v>241</v>
      </c>
      <c r="B242" s="41" t="s">
        <v>354</v>
      </c>
      <c r="C242" s="42">
        <v>45</v>
      </c>
      <c r="D242" s="43" t="s">
        <v>1323</v>
      </c>
      <c r="E242" s="44" t="s">
        <v>1336</v>
      </c>
      <c r="F242" s="45">
        <v>166</v>
      </c>
      <c r="G242" s="47">
        <v>3.8680555555555558E-2</v>
      </c>
    </row>
    <row r="243" spans="1:7" ht="16" hidden="1" thickBot="1" x14ac:dyDescent="0.2">
      <c r="A243" s="40">
        <v>242</v>
      </c>
      <c r="B243" s="41" t="s">
        <v>292</v>
      </c>
      <c r="C243" s="43">
        <v>50</v>
      </c>
      <c r="D243" s="43" t="s">
        <v>1323</v>
      </c>
      <c r="E243" s="44" t="s">
        <v>1336</v>
      </c>
      <c r="F243" s="45">
        <v>303</v>
      </c>
      <c r="G243" s="47">
        <v>3.8680555555555558E-2</v>
      </c>
    </row>
    <row r="244" spans="1:7" ht="16" hidden="1" thickBot="1" x14ac:dyDescent="0.2">
      <c r="A244" s="40">
        <v>243</v>
      </c>
      <c r="B244" s="41" t="s">
        <v>1552</v>
      </c>
      <c r="C244" s="42">
        <v>60</v>
      </c>
      <c r="D244" s="43" t="s">
        <v>1306</v>
      </c>
      <c r="E244" s="44" t="s">
        <v>1322</v>
      </c>
      <c r="F244" s="45">
        <v>186</v>
      </c>
      <c r="G244" s="47">
        <v>3.8703703703703705E-2</v>
      </c>
    </row>
    <row r="245" spans="1:7" ht="17" hidden="1" thickBot="1" x14ac:dyDescent="0.2">
      <c r="A245" s="40">
        <v>244</v>
      </c>
      <c r="B245" s="41" t="s">
        <v>1553</v>
      </c>
      <c r="C245" s="42" t="s">
        <v>126</v>
      </c>
      <c r="D245" s="43" t="s">
        <v>1306</v>
      </c>
      <c r="E245" s="44" t="s">
        <v>1322</v>
      </c>
      <c r="F245" s="45">
        <v>249</v>
      </c>
      <c r="G245" s="47">
        <v>3.8726851851851853E-2</v>
      </c>
    </row>
    <row r="246" spans="1:7" ht="16" hidden="1" thickBot="1" x14ac:dyDescent="0.2">
      <c r="A246" s="40">
        <v>245</v>
      </c>
      <c r="B246" s="41" t="s">
        <v>1554</v>
      </c>
      <c r="C246" s="42">
        <v>40</v>
      </c>
      <c r="D246" s="43" t="s">
        <v>1306</v>
      </c>
      <c r="E246" s="44" t="s">
        <v>1496</v>
      </c>
      <c r="F246" s="45">
        <v>89</v>
      </c>
      <c r="G246" s="47">
        <v>3.9259259259259258E-2</v>
      </c>
    </row>
    <row r="247" spans="1:7" ht="16" hidden="1" thickBot="1" x14ac:dyDescent="0.2">
      <c r="A247" s="40">
        <v>246</v>
      </c>
      <c r="B247" s="41" t="s">
        <v>1555</v>
      </c>
      <c r="C247" s="42">
        <v>40</v>
      </c>
      <c r="D247" s="43" t="s">
        <v>1323</v>
      </c>
      <c r="E247" s="44" t="s">
        <v>1342</v>
      </c>
      <c r="F247" s="45">
        <v>203</v>
      </c>
      <c r="G247" s="47">
        <v>3.9305555555555559E-2</v>
      </c>
    </row>
    <row r="248" spans="1:7" ht="16" hidden="1" thickBot="1" x14ac:dyDescent="0.2">
      <c r="A248" s="40">
        <v>247</v>
      </c>
      <c r="B248" s="41" t="s">
        <v>1556</v>
      </c>
      <c r="C248" s="42">
        <v>50</v>
      </c>
      <c r="D248" s="43" t="s">
        <v>1323</v>
      </c>
      <c r="E248" s="44" t="s">
        <v>1342</v>
      </c>
      <c r="F248" s="45">
        <v>147</v>
      </c>
      <c r="G248" s="47">
        <v>3.9305555555555559E-2</v>
      </c>
    </row>
    <row r="249" spans="1:7" ht="16" hidden="1" thickBot="1" x14ac:dyDescent="0.2">
      <c r="A249" s="40">
        <v>248</v>
      </c>
      <c r="B249" s="41" t="s">
        <v>1557</v>
      </c>
      <c r="C249" s="42">
        <v>40</v>
      </c>
      <c r="D249" s="43" t="s">
        <v>1323</v>
      </c>
      <c r="E249" s="44" t="s">
        <v>1496</v>
      </c>
      <c r="F249" s="45">
        <v>254</v>
      </c>
      <c r="G249" s="47">
        <v>3.9340277777777773E-2</v>
      </c>
    </row>
    <row r="250" spans="1:7" ht="16" hidden="1" thickBot="1" x14ac:dyDescent="0.2">
      <c r="A250" s="40">
        <v>249</v>
      </c>
      <c r="B250" s="41" t="s">
        <v>1558</v>
      </c>
      <c r="C250" s="42">
        <v>50</v>
      </c>
      <c r="D250" s="43" t="s">
        <v>1323</v>
      </c>
      <c r="E250" s="44" t="s">
        <v>1434</v>
      </c>
      <c r="F250" s="45">
        <v>251</v>
      </c>
      <c r="G250" s="47">
        <v>3.9722222222222221E-2</v>
      </c>
    </row>
    <row r="251" spans="1:7" ht="16" hidden="1" thickBot="1" x14ac:dyDescent="0.2">
      <c r="A251" s="40">
        <v>250</v>
      </c>
      <c r="B251" s="41" t="s">
        <v>1559</v>
      </c>
      <c r="C251" s="42">
        <v>50</v>
      </c>
      <c r="D251" s="43" t="s">
        <v>1306</v>
      </c>
      <c r="E251" s="44" t="s">
        <v>1322</v>
      </c>
      <c r="F251" s="45">
        <v>116</v>
      </c>
      <c r="G251" s="47">
        <v>3.9837962962962964E-2</v>
      </c>
    </row>
    <row r="252" spans="1:7" ht="16" hidden="1" thickBot="1" x14ac:dyDescent="0.2">
      <c r="A252" s="40">
        <v>251</v>
      </c>
      <c r="B252" s="41" t="s">
        <v>1560</v>
      </c>
      <c r="C252" s="42">
        <v>35</v>
      </c>
      <c r="D252" s="43" t="s">
        <v>1323</v>
      </c>
      <c r="E252" s="44" t="s">
        <v>1322</v>
      </c>
      <c r="F252" s="45">
        <v>12</v>
      </c>
      <c r="G252" s="47">
        <v>3.9942129629629626E-2</v>
      </c>
    </row>
    <row r="253" spans="1:7" ht="16" hidden="1" thickBot="1" x14ac:dyDescent="0.2">
      <c r="A253" s="40">
        <v>252</v>
      </c>
      <c r="B253" s="41" t="s">
        <v>1561</v>
      </c>
      <c r="C253" s="42">
        <v>45</v>
      </c>
      <c r="D253" s="43" t="s">
        <v>1323</v>
      </c>
      <c r="E253" s="44" t="s">
        <v>1322</v>
      </c>
      <c r="F253" s="45">
        <v>218</v>
      </c>
      <c r="G253" s="47">
        <v>3.9953703703703707E-2</v>
      </c>
    </row>
    <row r="254" spans="1:7" ht="16" hidden="1" thickBot="1" x14ac:dyDescent="0.2">
      <c r="A254" s="40">
        <v>253</v>
      </c>
      <c r="B254" s="41" t="s">
        <v>1562</v>
      </c>
      <c r="C254" s="42">
        <v>50</v>
      </c>
      <c r="D254" s="43" t="s">
        <v>1306</v>
      </c>
      <c r="E254" s="44" t="s">
        <v>1322</v>
      </c>
      <c r="F254" s="45">
        <v>195</v>
      </c>
      <c r="G254" s="47">
        <v>4.0428240740740744E-2</v>
      </c>
    </row>
    <row r="255" spans="1:7" ht="16" hidden="1" thickBot="1" x14ac:dyDescent="0.2">
      <c r="A255" s="40">
        <v>254</v>
      </c>
      <c r="B255" s="41" t="s">
        <v>1563</v>
      </c>
      <c r="C255" s="42">
        <v>40</v>
      </c>
      <c r="D255" s="43" t="s">
        <v>1323</v>
      </c>
      <c r="E255" s="44" t="s">
        <v>1322</v>
      </c>
      <c r="F255" s="45">
        <v>119</v>
      </c>
      <c r="G255" s="47">
        <v>4.0486111111111105E-2</v>
      </c>
    </row>
    <row r="256" spans="1:7" ht="16" hidden="1" thickBot="1" x14ac:dyDescent="0.2">
      <c r="A256" s="40">
        <v>255</v>
      </c>
      <c r="B256" s="41" t="s">
        <v>1564</v>
      </c>
      <c r="C256" s="42">
        <v>45</v>
      </c>
      <c r="D256" s="43" t="s">
        <v>1323</v>
      </c>
      <c r="E256" s="44" t="s">
        <v>1336</v>
      </c>
      <c r="F256" s="45">
        <v>247</v>
      </c>
      <c r="G256" s="47">
        <v>4.0972222222222222E-2</v>
      </c>
    </row>
    <row r="257" spans="1:7" ht="16" hidden="1" thickBot="1" x14ac:dyDescent="0.2">
      <c r="A257" s="40">
        <v>256</v>
      </c>
      <c r="B257" s="41" t="s">
        <v>1565</v>
      </c>
      <c r="C257" s="42">
        <v>50</v>
      </c>
      <c r="D257" s="43" t="s">
        <v>1323</v>
      </c>
      <c r="E257" s="44" t="s">
        <v>1333</v>
      </c>
      <c r="F257" s="45">
        <v>107</v>
      </c>
      <c r="G257" s="47">
        <v>4.1041666666666664E-2</v>
      </c>
    </row>
    <row r="258" spans="1:7" ht="16" hidden="1" thickBot="1" x14ac:dyDescent="0.2">
      <c r="A258" s="40">
        <v>257</v>
      </c>
      <c r="B258" s="41" t="s">
        <v>1566</v>
      </c>
      <c r="C258" s="42">
        <v>55</v>
      </c>
      <c r="D258" s="43" t="s">
        <v>1306</v>
      </c>
      <c r="E258" s="44" t="s">
        <v>1333</v>
      </c>
      <c r="F258" s="45">
        <v>208</v>
      </c>
      <c r="G258" s="47">
        <v>4.1053240740740744E-2</v>
      </c>
    </row>
    <row r="259" spans="1:7" ht="16" hidden="1" thickBot="1" x14ac:dyDescent="0.2">
      <c r="A259" s="40">
        <v>258</v>
      </c>
      <c r="B259" s="41" t="s">
        <v>1567</v>
      </c>
      <c r="C259" s="42">
        <v>35</v>
      </c>
      <c r="D259" s="43" t="s">
        <v>1323</v>
      </c>
      <c r="E259" s="44" t="s">
        <v>1336</v>
      </c>
      <c r="F259" s="45">
        <v>225</v>
      </c>
      <c r="G259" s="47">
        <v>4.1180555555555554E-2</v>
      </c>
    </row>
    <row r="260" spans="1:7" ht="16" hidden="1" thickBot="1" x14ac:dyDescent="0.2">
      <c r="A260" s="40">
        <v>259</v>
      </c>
      <c r="B260" s="41" t="s">
        <v>1568</v>
      </c>
      <c r="C260" s="42">
        <v>35</v>
      </c>
      <c r="D260" s="43" t="s">
        <v>1323</v>
      </c>
      <c r="E260" s="44" t="s">
        <v>1322</v>
      </c>
      <c r="F260" s="45">
        <v>246</v>
      </c>
      <c r="G260" s="47">
        <v>4.1342592592592591E-2</v>
      </c>
    </row>
    <row r="261" spans="1:7" ht="16" hidden="1" thickBot="1" x14ac:dyDescent="0.2">
      <c r="A261" s="40">
        <v>260</v>
      </c>
      <c r="B261" s="41" t="s">
        <v>1569</v>
      </c>
      <c r="C261" s="42">
        <v>45</v>
      </c>
      <c r="D261" s="43" t="s">
        <v>1323</v>
      </c>
      <c r="E261" s="44" t="s">
        <v>1493</v>
      </c>
      <c r="F261" s="45">
        <v>80</v>
      </c>
      <c r="G261" s="47">
        <v>4.2002314814814812E-2</v>
      </c>
    </row>
    <row r="262" spans="1:7" ht="16" hidden="1" thickBot="1" x14ac:dyDescent="0.2">
      <c r="A262" s="40">
        <v>261</v>
      </c>
      <c r="B262" s="41" t="s">
        <v>1570</v>
      </c>
      <c r="C262" s="42">
        <v>40</v>
      </c>
      <c r="D262" s="43" t="s">
        <v>1323</v>
      </c>
      <c r="E262" s="44" t="s">
        <v>1322</v>
      </c>
      <c r="F262" s="45">
        <v>96</v>
      </c>
      <c r="G262" s="47">
        <v>4.2025462962962966E-2</v>
      </c>
    </row>
    <row r="263" spans="1:7" ht="16" hidden="1" thickBot="1" x14ac:dyDescent="0.2">
      <c r="A263" s="40">
        <v>262</v>
      </c>
      <c r="B263" s="41" t="s">
        <v>1571</v>
      </c>
      <c r="C263" s="42">
        <v>60</v>
      </c>
      <c r="D263" s="43" t="s">
        <v>1323</v>
      </c>
      <c r="E263" s="44" t="s">
        <v>1319</v>
      </c>
      <c r="F263" s="45">
        <v>106</v>
      </c>
      <c r="G263" s="47">
        <v>4.2546296296296297E-2</v>
      </c>
    </row>
    <row r="264" spans="1:7" ht="16" hidden="1" thickBot="1" x14ac:dyDescent="0.2">
      <c r="A264" s="40">
        <v>263</v>
      </c>
      <c r="B264" s="41" t="s">
        <v>1572</v>
      </c>
      <c r="C264" s="42">
        <v>35</v>
      </c>
      <c r="D264" s="43" t="s">
        <v>1323</v>
      </c>
      <c r="E264" s="44" t="s">
        <v>1322</v>
      </c>
      <c r="F264" s="45">
        <v>55</v>
      </c>
      <c r="G264" s="47">
        <v>4.2662037037037033E-2</v>
      </c>
    </row>
    <row r="265" spans="1:7" ht="16" hidden="1" thickBot="1" x14ac:dyDescent="0.2">
      <c r="A265" s="40">
        <v>264</v>
      </c>
      <c r="B265" s="41" t="s">
        <v>1573</v>
      </c>
      <c r="C265" s="42">
        <v>40</v>
      </c>
      <c r="D265" s="43" t="s">
        <v>1323</v>
      </c>
      <c r="E265" s="44" t="s">
        <v>1322</v>
      </c>
      <c r="F265" s="45">
        <v>253</v>
      </c>
      <c r="G265" s="47">
        <v>4.2662037037037033E-2</v>
      </c>
    </row>
    <row r="266" spans="1:7" ht="17" hidden="1" thickBot="1" x14ac:dyDescent="0.2">
      <c r="A266" s="40">
        <v>265</v>
      </c>
      <c r="B266" s="41" t="s">
        <v>1574</v>
      </c>
      <c r="C266" s="42" t="s">
        <v>126</v>
      </c>
      <c r="D266" s="43" t="s">
        <v>1323</v>
      </c>
      <c r="E266" s="44" t="s">
        <v>1322</v>
      </c>
      <c r="F266" s="45">
        <v>156</v>
      </c>
      <c r="G266" s="47">
        <v>4.282407407407407E-2</v>
      </c>
    </row>
    <row r="267" spans="1:7" ht="17" hidden="1" thickBot="1" x14ac:dyDescent="0.2">
      <c r="A267" s="40">
        <v>266</v>
      </c>
      <c r="B267" s="41" t="s">
        <v>1575</v>
      </c>
      <c r="C267" s="42" t="s">
        <v>126</v>
      </c>
      <c r="D267" s="43" t="s">
        <v>1323</v>
      </c>
      <c r="E267" s="44" t="s">
        <v>1336</v>
      </c>
      <c r="F267" s="45">
        <v>23</v>
      </c>
      <c r="G267" s="47">
        <v>4.2893518518518518E-2</v>
      </c>
    </row>
    <row r="268" spans="1:7" ht="17" hidden="1" thickBot="1" x14ac:dyDescent="0.2">
      <c r="A268" s="40">
        <v>267</v>
      </c>
      <c r="B268" s="41" t="s">
        <v>1576</v>
      </c>
      <c r="C268" s="42" t="s">
        <v>126</v>
      </c>
      <c r="D268" s="43" t="s">
        <v>1323</v>
      </c>
      <c r="E268" s="44" t="s">
        <v>1322</v>
      </c>
      <c r="F268" s="45">
        <v>63</v>
      </c>
      <c r="G268" s="47">
        <v>4.2916666666666665E-2</v>
      </c>
    </row>
    <row r="269" spans="1:7" ht="16" hidden="1" thickBot="1" x14ac:dyDescent="0.2">
      <c r="A269" s="40">
        <v>268</v>
      </c>
      <c r="B269" s="41" t="s">
        <v>1577</v>
      </c>
      <c r="C269" s="42">
        <v>50</v>
      </c>
      <c r="D269" s="43" t="s">
        <v>1323</v>
      </c>
      <c r="E269" s="44" t="s">
        <v>1314</v>
      </c>
      <c r="F269" s="45">
        <v>144</v>
      </c>
      <c r="G269" s="47">
        <v>4.2986111111111114E-2</v>
      </c>
    </row>
    <row r="270" spans="1:7" ht="16" hidden="1" thickBot="1" x14ac:dyDescent="0.2">
      <c r="A270" s="40">
        <v>269</v>
      </c>
      <c r="B270" s="41" t="s">
        <v>1578</v>
      </c>
      <c r="C270" s="43" t="s">
        <v>126</v>
      </c>
      <c r="D270" s="43" t="s">
        <v>1306</v>
      </c>
      <c r="E270" s="44" t="s">
        <v>1322</v>
      </c>
      <c r="F270" s="45">
        <v>292</v>
      </c>
      <c r="G270" s="47">
        <v>4.3032407407407408E-2</v>
      </c>
    </row>
    <row r="271" spans="1:7" ht="16" hidden="1" thickBot="1" x14ac:dyDescent="0.2">
      <c r="A271" s="40">
        <v>270</v>
      </c>
      <c r="B271" s="41" t="s">
        <v>1579</v>
      </c>
      <c r="C271" s="42">
        <v>35</v>
      </c>
      <c r="D271" s="43" t="s">
        <v>1323</v>
      </c>
      <c r="E271" s="44" t="s">
        <v>1322</v>
      </c>
      <c r="F271" s="45">
        <v>280</v>
      </c>
      <c r="G271" s="47">
        <v>4.3240740740740739E-2</v>
      </c>
    </row>
    <row r="272" spans="1:7" ht="16" hidden="1" thickBot="1" x14ac:dyDescent="0.2">
      <c r="A272" s="40">
        <v>271</v>
      </c>
      <c r="B272" s="41" t="s">
        <v>1580</v>
      </c>
      <c r="C272" s="42">
        <v>35</v>
      </c>
      <c r="D272" s="43" t="s">
        <v>1323</v>
      </c>
      <c r="E272" s="44" t="s">
        <v>1322</v>
      </c>
      <c r="F272" s="45">
        <v>200</v>
      </c>
      <c r="G272" s="47">
        <v>4.3252314814814813E-2</v>
      </c>
    </row>
    <row r="273" spans="1:7" ht="17" hidden="1" thickBot="1" x14ac:dyDescent="0.2">
      <c r="A273" s="40">
        <v>272</v>
      </c>
      <c r="B273" s="41" t="s">
        <v>1581</v>
      </c>
      <c r="C273" s="42" t="s">
        <v>126</v>
      </c>
      <c r="D273" s="43" t="s">
        <v>1306</v>
      </c>
      <c r="E273" s="44" t="s">
        <v>1322</v>
      </c>
      <c r="F273" s="45">
        <v>216</v>
      </c>
      <c r="G273" s="47">
        <v>4.3344907407407408E-2</v>
      </c>
    </row>
    <row r="274" spans="1:7" ht="16" hidden="1" thickBot="1" x14ac:dyDescent="0.2">
      <c r="A274" s="40">
        <v>273</v>
      </c>
      <c r="B274" s="41" t="s">
        <v>1582</v>
      </c>
      <c r="C274" s="42">
        <v>45</v>
      </c>
      <c r="D274" s="43" t="s">
        <v>1323</v>
      </c>
      <c r="E274" s="44" t="s">
        <v>1322</v>
      </c>
      <c r="F274" s="45">
        <v>14</v>
      </c>
      <c r="G274" s="47">
        <v>4.3750000000000004E-2</v>
      </c>
    </row>
    <row r="275" spans="1:7" ht="17" hidden="1" thickBot="1" x14ac:dyDescent="0.2">
      <c r="A275" s="40">
        <v>274</v>
      </c>
      <c r="B275" s="41" t="s">
        <v>1583</v>
      </c>
      <c r="C275" s="42" t="s">
        <v>126</v>
      </c>
      <c r="D275" s="43" t="s">
        <v>1323</v>
      </c>
      <c r="E275" s="44" t="s">
        <v>1350</v>
      </c>
      <c r="F275" s="45">
        <v>56</v>
      </c>
      <c r="G275" s="47">
        <v>4.4374999999999998E-2</v>
      </c>
    </row>
    <row r="276" spans="1:7" ht="16" hidden="1" thickBot="1" x14ac:dyDescent="0.2">
      <c r="A276" s="40">
        <v>275</v>
      </c>
      <c r="B276" s="41" t="s">
        <v>1584</v>
      </c>
      <c r="C276" s="42">
        <v>45</v>
      </c>
      <c r="D276" s="43" t="s">
        <v>1323</v>
      </c>
      <c r="E276" s="44" t="s">
        <v>1322</v>
      </c>
      <c r="F276" s="45">
        <v>68</v>
      </c>
      <c r="G276" s="47">
        <v>4.5266203703703704E-2</v>
      </c>
    </row>
    <row r="277" spans="1:7" ht="17" hidden="1" thickBot="1" x14ac:dyDescent="0.2">
      <c r="A277" s="40">
        <v>276</v>
      </c>
      <c r="B277" s="41" t="s">
        <v>1585</v>
      </c>
      <c r="C277" s="42" t="s">
        <v>126</v>
      </c>
      <c r="D277" s="43" t="s">
        <v>1323</v>
      </c>
      <c r="E277" s="44" t="s">
        <v>1322</v>
      </c>
      <c r="F277" s="45">
        <v>273</v>
      </c>
      <c r="G277" s="47">
        <v>4.5289351851851851E-2</v>
      </c>
    </row>
    <row r="278" spans="1:7" ht="17" hidden="1" thickBot="1" x14ac:dyDescent="0.2">
      <c r="A278" s="40">
        <v>277</v>
      </c>
      <c r="B278" s="41" t="s">
        <v>1586</v>
      </c>
      <c r="C278" s="42" t="s">
        <v>126</v>
      </c>
      <c r="D278" s="43" t="s">
        <v>1323</v>
      </c>
      <c r="E278" s="44" t="s">
        <v>1322</v>
      </c>
      <c r="F278" s="45">
        <v>229</v>
      </c>
      <c r="G278" s="47">
        <v>4.7141203703703706E-2</v>
      </c>
    </row>
    <row r="279" spans="1:7" ht="16" hidden="1" thickBot="1" x14ac:dyDescent="0.2">
      <c r="A279" s="40">
        <v>278</v>
      </c>
      <c r="B279" s="41" t="s">
        <v>1587</v>
      </c>
      <c r="C279" s="43">
        <v>50</v>
      </c>
      <c r="D279" s="43" t="s">
        <v>1323</v>
      </c>
      <c r="E279" s="44" t="s">
        <v>1535</v>
      </c>
      <c r="F279" s="45">
        <v>325</v>
      </c>
      <c r="G279" s="47">
        <v>4.7152777777777773E-2</v>
      </c>
    </row>
    <row r="280" spans="1:7" ht="16" hidden="1" thickBot="1" x14ac:dyDescent="0.2">
      <c r="A280" s="40">
        <v>279</v>
      </c>
      <c r="B280" s="41" t="s">
        <v>1588</v>
      </c>
      <c r="C280" s="42">
        <v>45</v>
      </c>
      <c r="D280" s="43" t="s">
        <v>1323</v>
      </c>
      <c r="E280" s="41" t="s">
        <v>1322</v>
      </c>
      <c r="F280" s="43">
        <v>113</v>
      </c>
      <c r="G280" s="47">
        <v>4.7303240740740743E-2</v>
      </c>
    </row>
    <row r="281" spans="1:7" ht="16" hidden="1" thickBot="1" x14ac:dyDescent="0.2">
      <c r="A281" s="40">
        <v>280</v>
      </c>
      <c r="B281" s="41" t="s">
        <v>1589</v>
      </c>
      <c r="C281" s="42">
        <v>35</v>
      </c>
      <c r="D281" s="43" t="s">
        <v>1323</v>
      </c>
      <c r="E281" s="41" t="s">
        <v>1322</v>
      </c>
      <c r="F281" s="43">
        <v>134</v>
      </c>
      <c r="G281" s="47">
        <v>4.7557870370370368E-2</v>
      </c>
    </row>
    <row r="282" spans="1:7" ht="16" hidden="1" thickBot="1" x14ac:dyDescent="0.2">
      <c r="A282" s="40">
        <v>281</v>
      </c>
      <c r="B282" s="41" t="s">
        <v>1590</v>
      </c>
      <c r="C282" s="42">
        <v>40</v>
      </c>
      <c r="D282" s="43" t="s">
        <v>1323</v>
      </c>
      <c r="E282" s="41" t="s">
        <v>1322</v>
      </c>
      <c r="F282" s="43">
        <v>262</v>
      </c>
      <c r="G282" s="47">
        <v>4.7673611111111104E-2</v>
      </c>
    </row>
    <row r="283" spans="1:7" ht="16" hidden="1" thickBot="1" x14ac:dyDescent="0.2">
      <c r="A283" s="40">
        <v>282</v>
      </c>
      <c r="B283" s="41" t="s">
        <v>1591</v>
      </c>
      <c r="C283" s="42">
        <v>55</v>
      </c>
      <c r="D283" s="43" t="s">
        <v>1306</v>
      </c>
      <c r="E283" s="41" t="s">
        <v>1322</v>
      </c>
      <c r="F283" s="43">
        <v>191</v>
      </c>
      <c r="G283" s="47">
        <v>4.7673611111111104E-2</v>
      </c>
    </row>
    <row r="284" spans="1:7" ht="16" hidden="1" thickBot="1" x14ac:dyDescent="0.2">
      <c r="A284" s="40">
        <v>283</v>
      </c>
      <c r="B284" s="41" t="s">
        <v>1592</v>
      </c>
      <c r="C284" s="42">
        <v>45</v>
      </c>
      <c r="D284" s="43" t="s">
        <v>1323</v>
      </c>
      <c r="E284" s="41" t="s">
        <v>1315</v>
      </c>
      <c r="F284" s="43">
        <v>71</v>
      </c>
      <c r="G284" s="47">
        <v>4.7824074074074074E-2</v>
      </c>
    </row>
    <row r="285" spans="1:7" ht="17" hidden="1" thickBot="1" x14ac:dyDescent="0.2">
      <c r="A285" s="40">
        <v>284</v>
      </c>
      <c r="B285" s="41" t="s">
        <v>1593</v>
      </c>
      <c r="C285" s="42" t="s">
        <v>126</v>
      </c>
      <c r="D285" s="43" t="s">
        <v>1323</v>
      </c>
      <c r="E285" s="41" t="s">
        <v>1496</v>
      </c>
      <c r="F285" s="43">
        <v>35</v>
      </c>
      <c r="G285" s="47">
        <v>4.8310185185185185E-2</v>
      </c>
    </row>
    <row r="286" spans="1:7" ht="16" hidden="1" thickBot="1" x14ac:dyDescent="0.2">
      <c r="A286" s="40">
        <v>285</v>
      </c>
      <c r="B286" s="41" t="s">
        <v>1594</v>
      </c>
      <c r="C286" s="43">
        <v>60</v>
      </c>
      <c r="D286" s="43" t="s">
        <v>1323</v>
      </c>
      <c r="E286" s="41" t="s">
        <v>1535</v>
      </c>
      <c r="F286" s="43">
        <v>324</v>
      </c>
      <c r="G286" s="47">
        <v>4.8796296296296303E-2</v>
      </c>
    </row>
    <row r="287" spans="1:7" ht="16" hidden="1" thickBot="1" x14ac:dyDescent="0.2">
      <c r="A287" s="40">
        <v>286</v>
      </c>
      <c r="B287" s="41" t="s">
        <v>1595</v>
      </c>
      <c r="C287" s="42">
        <v>50</v>
      </c>
      <c r="D287" s="43" t="s">
        <v>1323</v>
      </c>
      <c r="E287" s="41" t="s">
        <v>1333</v>
      </c>
      <c r="F287" s="43">
        <v>260</v>
      </c>
      <c r="G287" s="47">
        <v>5.0185185185185187E-2</v>
      </c>
    </row>
    <row r="288" spans="1:7" ht="17" hidden="1" thickBot="1" x14ac:dyDescent="0.2">
      <c r="A288" s="40">
        <v>287</v>
      </c>
      <c r="B288" s="41" t="s">
        <v>1596</v>
      </c>
      <c r="C288" s="42" t="s">
        <v>126</v>
      </c>
      <c r="D288" s="43" t="s">
        <v>1323</v>
      </c>
      <c r="E288" s="41" t="s">
        <v>1322</v>
      </c>
      <c r="F288" s="43">
        <v>76</v>
      </c>
      <c r="G288" s="47">
        <v>5.1805555555555556E-2</v>
      </c>
    </row>
    <row r="289" spans="1:7" ht="16" hidden="1" thickBot="1" x14ac:dyDescent="0.2">
      <c r="A289" s="40">
        <v>288</v>
      </c>
      <c r="B289" s="41" t="s">
        <v>1597</v>
      </c>
      <c r="C289" s="42">
        <v>45</v>
      </c>
      <c r="D289" s="43" t="s">
        <v>1323</v>
      </c>
      <c r="E289" s="41" t="s">
        <v>1315</v>
      </c>
      <c r="F289" s="43">
        <v>58</v>
      </c>
      <c r="G289" s="47">
        <v>5.1990740740740747E-2</v>
      </c>
    </row>
    <row r="290" spans="1:7" ht="16" hidden="1" thickBot="1" x14ac:dyDescent="0.2">
      <c r="A290" s="40">
        <v>289</v>
      </c>
      <c r="B290" s="41" t="s">
        <v>1598</v>
      </c>
      <c r="C290" s="42">
        <v>40</v>
      </c>
      <c r="D290" s="43" t="s">
        <v>1306</v>
      </c>
      <c r="E290" s="41" t="s">
        <v>1322</v>
      </c>
      <c r="F290" s="43">
        <v>185</v>
      </c>
      <c r="G290" s="47">
        <v>5.2372685185185182E-2</v>
      </c>
    </row>
    <row r="291" spans="1:7" ht="16" hidden="1" thickBot="1" x14ac:dyDescent="0.2">
      <c r="A291" s="40">
        <v>290</v>
      </c>
      <c r="B291" s="41" t="s">
        <v>1599</v>
      </c>
      <c r="C291" s="43">
        <v>40</v>
      </c>
      <c r="D291" s="43" t="s">
        <v>1323</v>
      </c>
      <c r="E291" s="41" t="s">
        <v>1535</v>
      </c>
      <c r="F291" s="43">
        <v>326</v>
      </c>
      <c r="G291" s="47">
        <v>5.2650462962962961E-2</v>
      </c>
    </row>
    <row r="292" spans="1:7" ht="16" hidden="1" thickBot="1" x14ac:dyDescent="0.2">
      <c r="A292" s="40">
        <v>291</v>
      </c>
      <c r="B292" s="41" t="s">
        <v>1600</v>
      </c>
      <c r="C292" s="42">
        <v>60</v>
      </c>
      <c r="D292" s="43" t="s">
        <v>1306</v>
      </c>
      <c r="E292" s="41" t="s">
        <v>1325</v>
      </c>
      <c r="F292" s="43">
        <v>213</v>
      </c>
      <c r="G292" s="47">
        <v>5.3969907407407404E-2</v>
      </c>
    </row>
    <row r="293" spans="1:7" ht="17" hidden="1" thickBot="1" x14ac:dyDescent="0.2">
      <c r="A293" s="40">
        <v>292</v>
      </c>
      <c r="B293" s="41" t="s">
        <v>1601</v>
      </c>
      <c r="C293" s="42" t="s">
        <v>126</v>
      </c>
      <c r="D293" s="43" t="s">
        <v>1323</v>
      </c>
      <c r="E293" s="41" t="s">
        <v>1307</v>
      </c>
      <c r="F293" s="43">
        <v>220</v>
      </c>
      <c r="G293" s="47">
        <v>5.424768518518519E-2</v>
      </c>
    </row>
    <row r="294" spans="1:7" ht="16" hidden="1" thickBot="1" x14ac:dyDescent="0.2">
      <c r="A294" s="40">
        <v>293</v>
      </c>
      <c r="B294" s="41" t="s">
        <v>1602</v>
      </c>
      <c r="C294" s="42">
        <v>40</v>
      </c>
      <c r="D294" s="43" t="s">
        <v>1306</v>
      </c>
      <c r="E294" s="41" t="s">
        <v>1307</v>
      </c>
      <c r="F294" s="43">
        <v>125</v>
      </c>
      <c r="G294" s="47">
        <v>5.4259259259259257E-2</v>
      </c>
    </row>
    <row r="295" spans="1:7" ht="16" hidden="1" thickBot="1" x14ac:dyDescent="0.2">
      <c r="A295" s="40">
        <v>294</v>
      </c>
      <c r="B295" s="41" t="s">
        <v>1603</v>
      </c>
      <c r="C295" s="42">
        <v>35</v>
      </c>
      <c r="D295" s="43" t="s">
        <v>1323</v>
      </c>
      <c r="E295" s="41" t="s">
        <v>1315</v>
      </c>
      <c r="F295" s="43">
        <v>87</v>
      </c>
      <c r="G295" s="47">
        <v>5.5671296296296302E-2</v>
      </c>
    </row>
    <row r="296" spans="1:7" ht="16" hidden="1" thickBot="1" x14ac:dyDescent="0.2">
      <c r="A296" s="40">
        <v>295</v>
      </c>
      <c r="B296" s="41" t="s">
        <v>1604</v>
      </c>
      <c r="C296" s="42">
        <v>40</v>
      </c>
      <c r="D296" s="43" t="s">
        <v>1306</v>
      </c>
      <c r="E296" s="41" t="s">
        <v>1496</v>
      </c>
      <c r="F296" s="43">
        <v>13</v>
      </c>
      <c r="G296" s="43" t="s">
        <v>1605</v>
      </c>
    </row>
    <row r="297" spans="1:7" ht="16" hidden="1" thickBot="1" x14ac:dyDescent="0.2">
      <c r="A297" s="40">
        <v>296</v>
      </c>
      <c r="B297" s="41" t="s">
        <v>428</v>
      </c>
      <c r="C297" s="42">
        <v>40</v>
      </c>
      <c r="D297" s="43" t="s">
        <v>1306</v>
      </c>
      <c r="E297" s="41" t="s">
        <v>1309</v>
      </c>
      <c r="F297" s="43">
        <v>32</v>
      </c>
      <c r="G297" s="43" t="s">
        <v>1605</v>
      </c>
    </row>
    <row r="298" spans="1:7" ht="16" hidden="1" thickBot="1" x14ac:dyDescent="0.2">
      <c r="A298" s="40">
        <v>297</v>
      </c>
      <c r="B298" s="41" t="s">
        <v>1606</v>
      </c>
      <c r="C298" s="42">
        <v>60</v>
      </c>
      <c r="D298" s="43" t="s">
        <v>1323</v>
      </c>
      <c r="E298" s="41" t="s">
        <v>1309</v>
      </c>
      <c r="F298" s="43">
        <v>37</v>
      </c>
      <c r="G298" s="43" t="s">
        <v>1605</v>
      </c>
    </row>
    <row r="299" spans="1:7" ht="16" hidden="1" thickBot="1" x14ac:dyDescent="0.2">
      <c r="A299" s="40">
        <v>298</v>
      </c>
      <c r="B299" s="41" t="s">
        <v>1607</v>
      </c>
      <c r="C299" s="42">
        <v>55</v>
      </c>
      <c r="D299" s="43" t="s">
        <v>1323</v>
      </c>
      <c r="E299" s="41" t="s">
        <v>1322</v>
      </c>
      <c r="F299" s="43">
        <v>38</v>
      </c>
      <c r="G299" s="43" t="s">
        <v>1605</v>
      </c>
    </row>
    <row r="300" spans="1:7" ht="16" hidden="1" thickBot="1" x14ac:dyDescent="0.2">
      <c r="A300" s="40">
        <v>299</v>
      </c>
      <c r="B300" s="41" t="s">
        <v>1608</v>
      </c>
      <c r="C300" s="42">
        <v>60</v>
      </c>
      <c r="D300" s="43" t="s">
        <v>1306</v>
      </c>
      <c r="E300" s="41" t="s">
        <v>1309</v>
      </c>
      <c r="F300" s="43">
        <v>44</v>
      </c>
      <c r="G300" s="43" t="s">
        <v>1605</v>
      </c>
    </row>
    <row r="301" spans="1:7" ht="16" hidden="1" thickBot="1" x14ac:dyDescent="0.2">
      <c r="A301" s="40">
        <v>300</v>
      </c>
      <c r="B301" s="41" t="s">
        <v>1609</v>
      </c>
      <c r="C301" s="42">
        <v>55</v>
      </c>
      <c r="D301" s="43" t="s">
        <v>1323</v>
      </c>
      <c r="E301" s="41" t="s">
        <v>1333</v>
      </c>
      <c r="F301" s="43">
        <v>45</v>
      </c>
      <c r="G301" s="43" t="s">
        <v>1605</v>
      </c>
    </row>
    <row r="302" spans="1:7" ht="16" hidden="1" thickBot="1" x14ac:dyDescent="0.2">
      <c r="A302" s="40">
        <v>301</v>
      </c>
      <c r="B302" s="41" t="s">
        <v>1610</v>
      </c>
      <c r="C302" s="42">
        <v>35</v>
      </c>
      <c r="D302" s="43" t="s">
        <v>1323</v>
      </c>
      <c r="E302" s="41" t="s">
        <v>1322</v>
      </c>
      <c r="F302" s="43">
        <v>47</v>
      </c>
      <c r="G302" s="43" t="s">
        <v>1605</v>
      </c>
    </row>
    <row r="303" spans="1:7" ht="16" hidden="1" thickBot="1" x14ac:dyDescent="0.2">
      <c r="A303" s="40">
        <v>302</v>
      </c>
      <c r="B303" s="41" t="s">
        <v>1611</v>
      </c>
      <c r="C303" s="43">
        <v>60</v>
      </c>
      <c r="D303" s="43" t="s">
        <v>1306</v>
      </c>
      <c r="E303" s="41" t="s">
        <v>1322</v>
      </c>
      <c r="F303" s="43">
        <v>70</v>
      </c>
      <c r="G303" s="43" t="s">
        <v>1605</v>
      </c>
    </row>
    <row r="304" spans="1:7" ht="16" hidden="1" thickBot="1" x14ac:dyDescent="0.2">
      <c r="A304" s="40">
        <v>303</v>
      </c>
      <c r="B304" s="41" t="s">
        <v>1612</v>
      </c>
      <c r="C304" s="42">
        <v>35</v>
      </c>
      <c r="D304" s="43" t="s">
        <v>1323</v>
      </c>
      <c r="E304" s="41" t="s">
        <v>1307</v>
      </c>
      <c r="F304" s="43">
        <v>74</v>
      </c>
      <c r="G304" s="43" t="s">
        <v>1605</v>
      </c>
    </row>
    <row r="305" spans="1:7" ht="16" hidden="1" thickBot="1" x14ac:dyDescent="0.2">
      <c r="A305" s="40">
        <v>304</v>
      </c>
      <c r="B305" s="41" t="s">
        <v>1613</v>
      </c>
      <c r="C305" s="42">
        <v>40</v>
      </c>
      <c r="D305" s="43" t="s">
        <v>1306</v>
      </c>
      <c r="E305" s="41" t="s">
        <v>1322</v>
      </c>
      <c r="F305" s="43">
        <v>78</v>
      </c>
      <c r="G305" s="43" t="s">
        <v>1605</v>
      </c>
    </row>
    <row r="306" spans="1:7" ht="16" hidden="1" thickBot="1" x14ac:dyDescent="0.2">
      <c r="A306" s="40">
        <v>305</v>
      </c>
      <c r="B306" s="41" t="s">
        <v>1614</v>
      </c>
      <c r="C306" s="42">
        <v>40</v>
      </c>
      <c r="D306" s="43" t="s">
        <v>1306</v>
      </c>
      <c r="E306" s="41" t="s">
        <v>1322</v>
      </c>
      <c r="F306" s="43">
        <v>83</v>
      </c>
      <c r="G306" s="43" t="s">
        <v>1605</v>
      </c>
    </row>
    <row r="307" spans="1:7" ht="16" hidden="1" thickBot="1" x14ac:dyDescent="0.2">
      <c r="A307" s="40">
        <v>306</v>
      </c>
      <c r="B307" s="41" t="s">
        <v>419</v>
      </c>
      <c r="C307" s="42">
        <v>45</v>
      </c>
      <c r="D307" s="43" t="s">
        <v>1306</v>
      </c>
      <c r="E307" s="41" t="s">
        <v>1315</v>
      </c>
      <c r="F307" s="43">
        <v>84</v>
      </c>
      <c r="G307" s="43" t="s">
        <v>1605</v>
      </c>
    </row>
    <row r="308" spans="1:7" ht="16" hidden="1" thickBot="1" x14ac:dyDescent="0.2">
      <c r="A308" s="40">
        <v>307</v>
      </c>
      <c r="B308" s="41" t="s">
        <v>661</v>
      </c>
      <c r="C308" s="42">
        <v>40</v>
      </c>
      <c r="D308" s="43" t="s">
        <v>1306</v>
      </c>
      <c r="E308" s="41" t="s">
        <v>1314</v>
      </c>
      <c r="F308" s="43">
        <v>100</v>
      </c>
      <c r="G308" s="43" t="s">
        <v>1605</v>
      </c>
    </row>
    <row r="309" spans="1:7" ht="16" hidden="1" thickBot="1" x14ac:dyDescent="0.2">
      <c r="A309" s="40">
        <v>308</v>
      </c>
      <c r="B309" s="41" t="s">
        <v>1615</v>
      </c>
      <c r="C309" s="42">
        <v>45</v>
      </c>
      <c r="D309" s="43" t="s">
        <v>1306</v>
      </c>
      <c r="E309" s="41" t="s">
        <v>1322</v>
      </c>
      <c r="F309" s="43">
        <v>111</v>
      </c>
      <c r="G309" s="43" t="s">
        <v>1605</v>
      </c>
    </row>
    <row r="310" spans="1:7" ht="16" hidden="1" thickBot="1" x14ac:dyDescent="0.2">
      <c r="A310" s="40">
        <v>309</v>
      </c>
      <c r="B310" s="41" t="s">
        <v>1616</v>
      </c>
      <c r="C310" s="43" t="s">
        <v>126</v>
      </c>
      <c r="D310" s="43" t="s">
        <v>1306</v>
      </c>
      <c r="E310" s="41" t="s">
        <v>1378</v>
      </c>
      <c r="F310" s="43">
        <v>114</v>
      </c>
      <c r="G310" s="43" t="s">
        <v>1605</v>
      </c>
    </row>
    <row r="311" spans="1:7" ht="16" hidden="1" thickBot="1" x14ac:dyDescent="0.2">
      <c r="A311" s="40">
        <v>310</v>
      </c>
      <c r="B311" s="41" t="s">
        <v>1617</v>
      </c>
      <c r="C311" s="42">
        <v>60</v>
      </c>
      <c r="D311" s="43" t="s">
        <v>1306</v>
      </c>
      <c r="E311" s="41" t="s">
        <v>1325</v>
      </c>
      <c r="F311" s="43">
        <v>118</v>
      </c>
      <c r="G311" s="43" t="s">
        <v>1605</v>
      </c>
    </row>
    <row r="312" spans="1:7" ht="16" hidden="1" thickBot="1" x14ac:dyDescent="0.2">
      <c r="A312" s="40">
        <v>311</v>
      </c>
      <c r="B312" s="41" t="s">
        <v>1618</v>
      </c>
      <c r="C312" s="42">
        <v>50</v>
      </c>
      <c r="D312" s="43" t="s">
        <v>1323</v>
      </c>
      <c r="E312" s="41" t="s">
        <v>1322</v>
      </c>
      <c r="F312" s="43">
        <v>121</v>
      </c>
      <c r="G312" s="43" t="s">
        <v>1605</v>
      </c>
    </row>
    <row r="313" spans="1:7" ht="16" hidden="1" thickBot="1" x14ac:dyDescent="0.2">
      <c r="A313" s="40">
        <v>312</v>
      </c>
      <c r="B313" s="41" t="s">
        <v>1619</v>
      </c>
      <c r="C313" s="42">
        <v>45</v>
      </c>
      <c r="D313" s="43" t="s">
        <v>1323</v>
      </c>
      <c r="E313" s="41" t="s">
        <v>1314</v>
      </c>
      <c r="F313" s="43">
        <v>145</v>
      </c>
      <c r="G313" s="43" t="s">
        <v>1605</v>
      </c>
    </row>
    <row r="314" spans="1:7" ht="16" hidden="1" thickBot="1" x14ac:dyDescent="0.2">
      <c r="A314" s="40">
        <v>313</v>
      </c>
      <c r="B314" s="41" t="s">
        <v>1620</v>
      </c>
      <c r="C314" s="42">
        <v>40</v>
      </c>
      <c r="D314" s="43" t="s">
        <v>1323</v>
      </c>
      <c r="E314" s="41" t="s">
        <v>1315</v>
      </c>
      <c r="F314" s="43">
        <v>154</v>
      </c>
      <c r="G314" s="43" t="s">
        <v>1605</v>
      </c>
    </row>
    <row r="315" spans="1:7" ht="16" hidden="1" thickBot="1" x14ac:dyDescent="0.2">
      <c r="A315" s="40">
        <v>314</v>
      </c>
      <c r="B315" s="41" t="s">
        <v>1621</v>
      </c>
      <c r="C315" s="42">
        <v>45</v>
      </c>
      <c r="D315" s="43" t="s">
        <v>1323</v>
      </c>
      <c r="E315" s="41" t="s">
        <v>1319</v>
      </c>
      <c r="F315" s="43">
        <v>164</v>
      </c>
      <c r="G315" s="43" t="s">
        <v>1605</v>
      </c>
    </row>
    <row r="316" spans="1:7" ht="16" hidden="1" thickBot="1" x14ac:dyDescent="0.2">
      <c r="A316" s="40">
        <v>315</v>
      </c>
      <c r="B316" s="41" t="s">
        <v>678</v>
      </c>
      <c r="C316" s="42">
        <v>45</v>
      </c>
      <c r="D316" s="43" t="s">
        <v>1306</v>
      </c>
      <c r="E316" s="41" t="s">
        <v>1315</v>
      </c>
      <c r="F316" s="43">
        <v>168</v>
      </c>
      <c r="G316" s="43" t="s">
        <v>1605</v>
      </c>
    </row>
    <row r="317" spans="1:7" ht="16" thickBot="1" x14ac:dyDescent="0.2">
      <c r="A317" s="40">
        <v>316</v>
      </c>
      <c r="B317" s="41" t="s">
        <v>1622</v>
      </c>
      <c r="C317" s="42">
        <v>50</v>
      </c>
      <c r="D317" s="43" t="s">
        <v>1306</v>
      </c>
      <c r="E317" s="41" t="s">
        <v>1380</v>
      </c>
      <c r="F317" s="43">
        <v>184</v>
      </c>
      <c r="G317" s="43" t="s">
        <v>1605</v>
      </c>
    </row>
    <row r="318" spans="1:7" ht="16" hidden="1" thickBot="1" x14ac:dyDescent="0.2">
      <c r="A318" s="40">
        <v>317</v>
      </c>
      <c r="B318" s="41" t="s">
        <v>1623</v>
      </c>
      <c r="C318" s="42">
        <v>40</v>
      </c>
      <c r="D318" s="43" t="s">
        <v>1306</v>
      </c>
      <c r="E318" s="41" t="s">
        <v>1434</v>
      </c>
      <c r="F318" s="43">
        <v>189</v>
      </c>
      <c r="G318" s="43" t="s">
        <v>1605</v>
      </c>
    </row>
    <row r="319" spans="1:7" ht="16" hidden="1" thickBot="1" x14ac:dyDescent="0.2">
      <c r="A319" s="40">
        <v>318</v>
      </c>
      <c r="B319" s="41" t="s">
        <v>1624</v>
      </c>
      <c r="C319" s="43" t="s">
        <v>126</v>
      </c>
      <c r="D319" s="43" t="s">
        <v>1306</v>
      </c>
      <c r="E319" s="41" t="s">
        <v>1342</v>
      </c>
      <c r="F319" s="43">
        <v>221</v>
      </c>
      <c r="G319" s="43" t="s">
        <v>1605</v>
      </c>
    </row>
    <row r="320" spans="1:7" ht="16" hidden="1" thickBot="1" x14ac:dyDescent="0.2">
      <c r="A320" s="40">
        <v>319</v>
      </c>
      <c r="B320" s="41" t="s">
        <v>1625</v>
      </c>
      <c r="C320" s="42">
        <v>45</v>
      </c>
      <c r="D320" s="43" t="s">
        <v>1306</v>
      </c>
      <c r="E320" s="41" t="s">
        <v>1325</v>
      </c>
      <c r="F320" s="43">
        <v>226</v>
      </c>
      <c r="G320" s="43" t="s">
        <v>1605</v>
      </c>
    </row>
    <row r="321" spans="1:7" ht="17" hidden="1" thickBot="1" x14ac:dyDescent="0.2">
      <c r="A321" s="40">
        <v>320</v>
      </c>
      <c r="B321" s="41" t="s">
        <v>205</v>
      </c>
      <c r="C321" s="42" t="s">
        <v>126</v>
      </c>
      <c r="D321" s="43" t="s">
        <v>1323</v>
      </c>
      <c r="E321" s="41" t="s">
        <v>1314</v>
      </c>
      <c r="F321" s="43">
        <v>233</v>
      </c>
      <c r="G321" s="43" t="s">
        <v>1605</v>
      </c>
    </row>
    <row r="322" spans="1:7" ht="17" hidden="1" thickBot="1" x14ac:dyDescent="0.2">
      <c r="A322" s="40">
        <v>321</v>
      </c>
      <c r="B322" s="41" t="s">
        <v>1626</v>
      </c>
      <c r="C322" s="42" t="s">
        <v>126</v>
      </c>
      <c r="D322" s="43" t="s">
        <v>1306</v>
      </c>
      <c r="E322" s="41" t="s">
        <v>1314</v>
      </c>
      <c r="F322" s="43">
        <v>234</v>
      </c>
      <c r="G322" s="43" t="s">
        <v>1605</v>
      </c>
    </row>
    <row r="323" spans="1:7" ht="17" hidden="1" thickBot="1" x14ac:dyDescent="0.2">
      <c r="A323" s="40">
        <v>322</v>
      </c>
      <c r="B323" s="41" t="s">
        <v>1627</v>
      </c>
      <c r="C323" s="42" t="s">
        <v>126</v>
      </c>
      <c r="D323" s="43" t="s">
        <v>1306</v>
      </c>
      <c r="E323" s="41" t="s">
        <v>1322</v>
      </c>
      <c r="F323" s="43">
        <v>264</v>
      </c>
      <c r="G323" s="43" t="s">
        <v>1605</v>
      </c>
    </row>
    <row r="324" spans="1:7" ht="16" hidden="1" thickBot="1" x14ac:dyDescent="0.2">
      <c r="A324" s="40">
        <v>323</v>
      </c>
      <c r="B324" s="41" t="s">
        <v>1628</v>
      </c>
      <c r="C324" s="42">
        <v>50</v>
      </c>
      <c r="D324" s="43" t="s">
        <v>1306</v>
      </c>
      <c r="E324" s="41" t="s">
        <v>1314</v>
      </c>
      <c r="F324" s="43">
        <v>265</v>
      </c>
      <c r="G324" s="43" t="s">
        <v>1605</v>
      </c>
    </row>
    <row r="325" spans="1:7" ht="16" hidden="1" thickBot="1" x14ac:dyDescent="0.2">
      <c r="A325" s="40">
        <v>324</v>
      </c>
      <c r="B325" s="41" t="s">
        <v>1629</v>
      </c>
      <c r="C325" s="42">
        <v>50</v>
      </c>
      <c r="D325" s="43" t="s">
        <v>1323</v>
      </c>
      <c r="E325" s="41" t="s">
        <v>1322</v>
      </c>
      <c r="F325" s="43">
        <v>266</v>
      </c>
      <c r="G325" s="43" t="s">
        <v>1605</v>
      </c>
    </row>
    <row r="326" spans="1:7" ht="16" hidden="1" thickBot="1" x14ac:dyDescent="0.2">
      <c r="A326" s="40">
        <v>325</v>
      </c>
      <c r="B326" s="41" t="s">
        <v>1630</v>
      </c>
      <c r="C326" s="43" t="s">
        <v>126</v>
      </c>
      <c r="D326" s="43" t="s">
        <v>1306</v>
      </c>
      <c r="E326" s="41" t="s">
        <v>1342</v>
      </c>
      <c r="F326" s="43">
        <v>309</v>
      </c>
      <c r="G326" s="43" t="s">
        <v>1631</v>
      </c>
    </row>
  </sheetData>
  <autoFilter ref="A1:G326" xr:uid="{A5873746-75B6-1E4C-8FAF-38C90F6218A9}">
    <filterColumn colId="4">
      <filters>
        <filter val="Tynedale Harriers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3FC03-B5F5-4282-9206-5BF270B0057B}">
  <sheetPr filterMode="1"/>
  <dimension ref="A2:H224"/>
  <sheetViews>
    <sheetView workbookViewId="0">
      <selection activeCell="H106" sqref="H106"/>
    </sheetView>
  </sheetViews>
  <sheetFormatPr baseColWidth="10" defaultColWidth="8.83203125" defaultRowHeight="13" x14ac:dyDescent="0.15"/>
  <cols>
    <col min="2" max="2" width="14" customWidth="1"/>
  </cols>
  <sheetData>
    <row r="2" spans="1:8" ht="27" thickBot="1" x14ac:dyDescent="0.2">
      <c r="A2" s="132" t="s">
        <v>1821</v>
      </c>
      <c r="B2" s="132" t="s">
        <v>115</v>
      </c>
      <c r="C2" s="132" t="s">
        <v>1822</v>
      </c>
      <c r="D2" s="132" t="s">
        <v>1823</v>
      </c>
      <c r="E2" s="132" t="s">
        <v>1824</v>
      </c>
      <c r="F2" s="132" t="s">
        <v>1699</v>
      </c>
      <c r="G2" s="133" t="s">
        <v>1825</v>
      </c>
    </row>
    <row r="3" spans="1:8" ht="25" hidden="1" thickBot="1" x14ac:dyDescent="0.2">
      <c r="A3" s="134" t="s">
        <v>1826</v>
      </c>
      <c r="B3" s="134" t="s">
        <v>1827</v>
      </c>
      <c r="C3" s="134" t="s">
        <v>1828</v>
      </c>
      <c r="D3" s="134" t="s">
        <v>1829</v>
      </c>
      <c r="E3" s="135">
        <v>4.3460648148148156E-3</v>
      </c>
      <c r="F3" s="134">
        <v>101</v>
      </c>
      <c r="G3" s="136">
        <v>1</v>
      </c>
    </row>
    <row r="4" spans="1:8" ht="14" hidden="1" thickBot="1" x14ac:dyDescent="0.2">
      <c r="A4" s="134" t="s">
        <v>1830</v>
      </c>
      <c r="B4" s="134" t="s">
        <v>1831</v>
      </c>
      <c r="C4" s="134" t="s">
        <v>1832</v>
      </c>
      <c r="D4" s="134" t="s">
        <v>1829</v>
      </c>
      <c r="E4" s="135">
        <v>4.3599537037037036E-3</v>
      </c>
      <c r="F4" s="134">
        <v>232</v>
      </c>
      <c r="G4" s="136">
        <v>2</v>
      </c>
    </row>
    <row r="5" spans="1:8" ht="25" hidden="1" thickBot="1" x14ac:dyDescent="0.2">
      <c r="A5" s="134" t="s">
        <v>1833</v>
      </c>
      <c r="B5" s="134" t="s">
        <v>1834</v>
      </c>
      <c r="C5" s="134" t="s">
        <v>1307</v>
      </c>
      <c r="D5" s="134" t="s">
        <v>1829</v>
      </c>
      <c r="E5" s="135">
        <v>4.3854166666666668E-3</v>
      </c>
      <c r="F5" s="134">
        <v>74</v>
      </c>
      <c r="G5" s="136">
        <v>3</v>
      </c>
    </row>
    <row r="6" spans="1:8" ht="25" hidden="1" thickBot="1" x14ac:dyDescent="0.2">
      <c r="A6" s="134" t="s">
        <v>1835</v>
      </c>
      <c r="B6" s="134" t="s">
        <v>1836</v>
      </c>
      <c r="C6" s="134" t="s">
        <v>1837</v>
      </c>
      <c r="D6" s="134" t="s">
        <v>1829</v>
      </c>
      <c r="E6" s="135">
        <v>4.5555555555555557E-3</v>
      </c>
      <c r="F6" s="134">
        <v>240</v>
      </c>
      <c r="G6" s="136">
        <v>4</v>
      </c>
    </row>
    <row r="7" spans="1:8" ht="25" hidden="1" thickBot="1" x14ac:dyDescent="0.2">
      <c r="A7" s="134" t="s">
        <v>1838</v>
      </c>
      <c r="B7" s="134" t="s">
        <v>1839</v>
      </c>
      <c r="C7" s="134" t="s">
        <v>1307</v>
      </c>
      <c r="D7" s="134" t="s">
        <v>1829</v>
      </c>
      <c r="E7" s="135">
        <v>4.6747685185185182E-3</v>
      </c>
      <c r="F7" s="134">
        <v>123</v>
      </c>
      <c r="G7" s="136">
        <v>5</v>
      </c>
    </row>
    <row r="8" spans="1:8" ht="37" thickBot="1" x14ac:dyDescent="0.2">
      <c r="A8" s="134" t="s">
        <v>1840</v>
      </c>
      <c r="B8" s="134" t="s">
        <v>1841</v>
      </c>
      <c r="C8" s="134" t="s">
        <v>1842</v>
      </c>
      <c r="D8" s="134" t="s">
        <v>1829</v>
      </c>
      <c r="E8" s="135">
        <v>4.6782407407407406E-3</v>
      </c>
      <c r="F8" s="134">
        <v>140</v>
      </c>
      <c r="G8" s="136">
        <v>6</v>
      </c>
      <c r="H8" s="46"/>
    </row>
    <row r="9" spans="1:8" ht="25" thickBot="1" x14ac:dyDescent="0.2">
      <c r="A9" s="134" t="s">
        <v>1843</v>
      </c>
      <c r="B9" s="134" t="s">
        <v>1844</v>
      </c>
      <c r="C9" s="134" t="s">
        <v>1380</v>
      </c>
      <c r="D9" s="134" t="s">
        <v>1829</v>
      </c>
      <c r="E9" s="135">
        <v>4.6990740740740743E-3</v>
      </c>
      <c r="F9" s="137">
        <v>3</v>
      </c>
      <c r="G9" s="136">
        <v>7</v>
      </c>
      <c r="H9" s="46">
        <v>4.9351851851851848E-2</v>
      </c>
    </row>
    <row r="10" spans="1:8" ht="25" hidden="1" thickBot="1" x14ac:dyDescent="0.2">
      <c r="A10" s="134" t="s">
        <v>1845</v>
      </c>
      <c r="B10" s="134" t="s">
        <v>1846</v>
      </c>
      <c r="C10" s="134" t="s">
        <v>1847</v>
      </c>
      <c r="D10" s="134" t="s">
        <v>1829</v>
      </c>
      <c r="E10" s="135">
        <v>4.7905092592592591E-3</v>
      </c>
      <c r="F10" s="134">
        <v>57</v>
      </c>
      <c r="G10" s="136">
        <v>8</v>
      </c>
    </row>
    <row r="11" spans="1:8" ht="25" hidden="1" thickBot="1" x14ac:dyDescent="0.2">
      <c r="A11" s="134" t="s">
        <v>1848</v>
      </c>
      <c r="B11" s="134" t="s">
        <v>1849</v>
      </c>
      <c r="C11" s="134" t="s">
        <v>1765</v>
      </c>
      <c r="D11" s="134" t="s">
        <v>1850</v>
      </c>
      <c r="E11" s="135">
        <v>4.8159722222222224E-3</v>
      </c>
      <c r="F11" s="134">
        <v>269</v>
      </c>
      <c r="G11" s="136">
        <v>9</v>
      </c>
    </row>
    <row r="12" spans="1:8" ht="25" hidden="1" thickBot="1" x14ac:dyDescent="0.2">
      <c r="A12" s="134" t="s">
        <v>1851</v>
      </c>
      <c r="B12" s="134" t="s">
        <v>1852</v>
      </c>
      <c r="C12" s="134" t="s">
        <v>1458</v>
      </c>
      <c r="D12" s="134" t="s">
        <v>1829</v>
      </c>
      <c r="E12" s="135">
        <v>4.8356481481481479E-3</v>
      </c>
      <c r="F12" s="134">
        <v>99</v>
      </c>
      <c r="G12" s="136">
        <v>10</v>
      </c>
    </row>
    <row r="13" spans="1:8" ht="37" thickBot="1" x14ac:dyDescent="0.2">
      <c r="A13" s="134" t="s">
        <v>1853</v>
      </c>
      <c r="B13" s="134" t="s">
        <v>1854</v>
      </c>
      <c r="C13" s="134" t="s">
        <v>1842</v>
      </c>
      <c r="D13" s="134" t="s">
        <v>1850</v>
      </c>
      <c r="E13" s="135">
        <v>4.8379629629629632E-3</v>
      </c>
      <c r="F13" s="134">
        <v>169</v>
      </c>
      <c r="G13" s="136">
        <v>11</v>
      </c>
      <c r="H13" s="46"/>
    </row>
    <row r="14" spans="1:8" ht="37" hidden="1" thickBot="1" x14ac:dyDescent="0.2">
      <c r="A14" s="134" t="s">
        <v>1855</v>
      </c>
      <c r="B14" s="134" t="s">
        <v>1856</v>
      </c>
      <c r="C14" s="134" t="s">
        <v>1857</v>
      </c>
      <c r="D14" s="134" t="s">
        <v>1829</v>
      </c>
      <c r="E14" s="135">
        <v>4.8506944444444448E-3</v>
      </c>
      <c r="F14" s="134">
        <v>192</v>
      </c>
      <c r="G14" s="136">
        <v>12</v>
      </c>
    </row>
    <row r="15" spans="1:8" ht="37" thickBot="1" x14ac:dyDescent="0.2">
      <c r="A15" s="134" t="s">
        <v>1858</v>
      </c>
      <c r="B15" s="134" t="s">
        <v>1859</v>
      </c>
      <c r="C15" s="134" t="s">
        <v>1842</v>
      </c>
      <c r="D15" s="134" t="s">
        <v>1850</v>
      </c>
      <c r="E15" s="135">
        <v>4.8946759259259256E-3</v>
      </c>
      <c r="F15" s="134">
        <v>234</v>
      </c>
      <c r="G15" s="136">
        <v>13</v>
      </c>
      <c r="H15" s="46"/>
    </row>
    <row r="16" spans="1:8" ht="25" thickBot="1" x14ac:dyDescent="0.2">
      <c r="A16" s="134" t="s">
        <v>1860</v>
      </c>
      <c r="B16" s="134" t="s">
        <v>1861</v>
      </c>
      <c r="C16" s="134" t="s">
        <v>1380</v>
      </c>
      <c r="D16" s="134" t="s">
        <v>1862</v>
      </c>
      <c r="E16" s="135">
        <v>4.9120370370370368E-3</v>
      </c>
      <c r="F16" s="134">
        <v>272</v>
      </c>
      <c r="G16" s="136">
        <v>14</v>
      </c>
      <c r="H16" s="46">
        <v>5.1597222222222218E-2</v>
      </c>
    </row>
    <row r="17" spans="1:7" ht="25" hidden="1" thickBot="1" x14ac:dyDescent="0.2">
      <c r="A17" s="134" t="s">
        <v>1863</v>
      </c>
      <c r="B17" s="134" t="s">
        <v>1864</v>
      </c>
      <c r="C17" s="138"/>
      <c r="D17" s="134" t="s">
        <v>1850</v>
      </c>
      <c r="E17" s="135">
        <v>4.9490740740740745E-3</v>
      </c>
      <c r="F17" s="134">
        <v>64</v>
      </c>
      <c r="G17" s="136">
        <v>15</v>
      </c>
    </row>
    <row r="18" spans="1:7" ht="25" hidden="1" thickBot="1" x14ac:dyDescent="0.2">
      <c r="A18" s="134" t="s">
        <v>1865</v>
      </c>
      <c r="B18" s="134" t="s">
        <v>1866</v>
      </c>
      <c r="C18" s="134" t="s">
        <v>1867</v>
      </c>
      <c r="D18" s="134" t="s">
        <v>1829</v>
      </c>
      <c r="E18" s="135">
        <v>4.9606481481481481E-3</v>
      </c>
      <c r="F18" s="134">
        <v>91</v>
      </c>
      <c r="G18" s="136">
        <v>16</v>
      </c>
    </row>
    <row r="19" spans="1:7" ht="25" hidden="1" thickBot="1" x14ac:dyDescent="0.2">
      <c r="A19" s="134" t="s">
        <v>1868</v>
      </c>
      <c r="B19" s="134" t="s">
        <v>1869</v>
      </c>
      <c r="C19" s="138"/>
      <c r="D19" s="134" t="s">
        <v>1850</v>
      </c>
      <c r="E19" s="135">
        <v>4.9791666666666665E-3</v>
      </c>
      <c r="F19" s="134">
        <v>236</v>
      </c>
      <c r="G19" s="136">
        <v>17</v>
      </c>
    </row>
    <row r="20" spans="1:7" ht="16" hidden="1" thickBot="1" x14ac:dyDescent="0.2">
      <c r="A20" s="134" t="s">
        <v>1870</v>
      </c>
      <c r="B20" s="134" t="s">
        <v>1871</v>
      </c>
      <c r="C20" s="138"/>
      <c r="D20" s="134" t="s">
        <v>1829</v>
      </c>
      <c r="E20" s="135">
        <v>5.0069444444444449E-3</v>
      </c>
      <c r="F20" s="134">
        <v>121</v>
      </c>
      <c r="G20" s="136">
        <v>18</v>
      </c>
    </row>
    <row r="21" spans="1:7" ht="25" hidden="1" thickBot="1" x14ac:dyDescent="0.2">
      <c r="A21" s="134" t="s">
        <v>1872</v>
      </c>
      <c r="B21" s="134" t="s">
        <v>1873</v>
      </c>
      <c r="C21" s="134" t="s">
        <v>1874</v>
      </c>
      <c r="D21" s="134" t="s">
        <v>1829</v>
      </c>
      <c r="E21" s="135">
        <v>5.0810185185185186E-3</v>
      </c>
      <c r="F21" s="134">
        <v>264</v>
      </c>
      <c r="G21" s="136">
        <v>19</v>
      </c>
    </row>
    <row r="22" spans="1:7" ht="25" hidden="1" thickBot="1" x14ac:dyDescent="0.2">
      <c r="A22" s="134" t="s">
        <v>1875</v>
      </c>
      <c r="B22" s="134" t="s">
        <v>1876</v>
      </c>
      <c r="C22" s="134" t="s">
        <v>1309</v>
      </c>
      <c r="D22" s="134" t="s">
        <v>1877</v>
      </c>
      <c r="E22" s="135">
        <v>5.0960648148148146E-3</v>
      </c>
      <c r="F22" s="134">
        <v>266</v>
      </c>
      <c r="G22" s="136">
        <v>20</v>
      </c>
    </row>
    <row r="23" spans="1:7" ht="25" hidden="1" thickBot="1" x14ac:dyDescent="0.2">
      <c r="A23" s="134" t="s">
        <v>1878</v>
      </c>
      <c r="B23" s="134" t="s">
        <v>1879</v>
      </c>
      <c r="C23" s="134" t="s">
        <v>1307</v>
      </c>
      <c r="D23" s="134" t="s">
        <v>1829</v>
      </c>
      <c r="E23" s="135">
        <v>5.1030092592592594E-3</v>
      </c>
      <c r="F23" s="137">
        <v>2</v>
      </c>
      <c r="G23" s="136">
        <v>21</v>
      </c>
    </row>
    <row r="24" spans="1:7" ht="16" hidden="1" thickBot="1" x14ac:dyDescent="0.2">
      <c r="A24" s="134" t="s">
        <v>1880</v>
      </c>
      <c r="B24" s="134" t="s">
        <v>1881</v>
      </c>
      <c r="C24" s="138"/>
      <c r="D24" s="134" t="s">
        <v>1829</v>
      </c>
      <c r="E24" s="135">
        <v>5.1608796296296298E-3</v>
      </c>
      <c r="F24" s="134">
        <v>13</v>
      </c>
      <c r="G24" s="136">
        <v>22</v>
      </c>
    </row>
    <row r="25" spans="1:7" ht="25" hidden="1" thickBot="1" x14ac:dyDescent="0.2">
      <c r="A25" s="134" t="s">
        <v>1882</v>
      </c>
      <c r="B25" s="134" t="s">
        <v>1883</v>
      </c>
      <c r="C25" s="134" t="s">
        <v>1765</v>
      </c>
      <c r="D25" s="134" t="s">
        <v>1829</v>
      </c>
      <c r="E25" s="135">
        <v>5.1956018518518514E-3</v>
      </c>
      <c r="F25" s="134">
        <v>244</v>
      </c>
      <c r="G25" s="136">
        <v>23</v>
      </c>
    </row>
    <row r="26" spans="1:7" ht="25" hidden="1" thickBot="1" x14ac:dyDescent="0.2">
      <c r="A26" s="134" t="s">
        <v>1884</v>
      </c>
      <c r="B26" s="134" t="s">
        <v>1885</v>
      </c>
      <c r="C26" s="134" t="s">
        <v>1309</v>
      </c>
      <c r="D26" s="134" t="s">
        <v>1829</v>
      </c>
      <c r="E26" s="135">
        <v>5.1967592592592595E-3</v>
      </c>
      <c r="F26" s="134">
        <v>251</v>
      </c>
      <c r="G26" s="136">
        <v>24</v>
      </c>
    </row>
    <row r="27" spans="1:7" ht="25" hidden="1" thickBot="1" x14ac:dyDescent="0.2">
      <c r="A27" s="134" t="s">
        <v>1886</v>
      </c>
      <c r="B27" s="134" t="s">
        <v>1887</v>
      </c>
      <c r="C27" s="138"/>
      <c r="D27" s="134" t="s">
        <v>1850</v>
      </c>
      <c r="E27" s="135">
        <v>5.2002314814814819E-3</v>
      </c>
      <c r="F27" s="134">
        <v>252</v>
      </c>
      <c r="G27" s="136">
        <v>25</v>
      </c>
    </row>
    <row r="28" spans="1:7" ht="25" hidden="1" thickBot="1" x14ac:dyDescent="0.2">
      <c r="A28" s="134" t="s">
        <v>1888</v>
      </c>
      <c r="B28" s="134" t="s">
        <v>1889</v>
      </c>
      <c r="C28" s="134" t="s">
        <v>1309</v>
      </c>
      <c r="D28" s="134" t="s">
        <v>1850</v>
      </c>
      <c r="E28" s="135">
        <v>5.2025462962962963E-3</v>
      </c>
      <c r="F28" s="134">
        <v>34</v>
      </c>
      <c r="G28" s="136">
        <v>26</v>
      </c>
    </row>
    <row r="29" spans="1:7" ht="25" hidden="1" thickBot="1" x14ac:dyDescent="0.2">
      <c r="A29" s="134" t="s">
        <v>1890</v>
      </c>
      <c r="B29" s="134" t="s">
        <v>1891</v>
      </c>
      <c r="C29" s="134" t="s">
        <v>1765</v>
      </c>
      <c r="D29" s="134" t="s">
        <v>1829</v>
      </c>
      <c r="E29" s="135">
        <v>5.2129629629629635E-3</v>
      </c>
      <c r="F29" s="134">
        <v>270</v>
      </c>
      <c r="G29" s="136">
        <v>27</v>
      </c>
    </row>
    <row r="30" spans="1:7" ht="25" hidden="1" thickBot="1" x14ac:dyDescent="0.2">
      <c r="A30" s="134" t="s">
        <v>1892</v>
      </c>
      <c r="B30" s="134" t="s">
        <v>1893</v>
      </c>
      <c r="C30" s="134" t="s">
        <v>1458</v>
      </c>
      <c r="D30" s="134" t="s">
        <v>1829</v>
      </c>
      <c r="E30" s="135">
        <v>5.2199074074074066E-3</v>
      </c>
      <c r="F30" s="134">
        <v>109</v>
      </c>
      <c r="G30" s="136">
        <v>28</v>
      </c>
    </row>
    <row r="31" spans="1:7" ht="25" hidden="1" thickBot="1" x14ac:dyDescent="0.2">
      <c r="A31" s="134" t="s">
        <v>1894</v>
      </c>
      <c r="B31" s="134" t="s">
        <v>1895</v>
      </c>
      <c r="C31" s="134" t="s">
        <v>1867</v>
      </c>
      <c r="D31" s="134" t="s">
        <v>1829</v>
      </c>
      <c r="E31" s="135">
        <v>5.2511574074074066E-3</v>
      </c>
      <c r="F31" s="134">
        <v>137</v>
      </c>
      <c r="G31" s="136">
        <v>29</v>
      </c>
    </row>
    <row r="32" spans="1:7" ht="16" hidden="1" thickBot="1" x14ac:dyDescent="0.2">
      <c r="A32" s="134" t="s">
        <v>1896</v>
      </c>
      <c r="B32" s="134" t="s">
        <v>1897</v>
      </c>
      <c r="C32" s="138"/>
      <c r="D32" s="134" t="s">
        <v>1829</v>
      </c>
      <c r="E32" s="135">
        <v>5.2708333333333331E-3</v>
      </c>
      <c r="F32" s="134">
        <v>93</v>
      </c>
      <c r="G32" s="136">
        <v>30</v>
      </c>
    </row>
    <row r="33" spans="1:8" ht="25" hidden="1" thickBot="1" x14ac:dyDescent="0.2">
      <c r="A33" s="134" t="s">
        <v>1898</v>
      </c>
      <c r="B33" s="134" t="s">
        <v>1899</v>
      </c>
      <c r="C33" s="134" t="s">
        <v>1314</v>
      </c>
      <c r="D33" s="134" t="s">
        <v>1850</v>
      </c>
      <c r="E33" s="135">
        <v>5.2731481481481483E-3</v>
      </c>
      <c r="F33" s="134">
        <v>197</v>
      </c>
      <c r="G33" s="136">
        <v>31</v>
      </c>
    </row>
    <row r="34" spans="1:8" ht="14" hidden="1" thickBot="1" x14ac:dyDescent="0.2">
      <c r="A34" s="134" t="s">
        <v>1900</v>
      </c>
      <c r="B34" s="134" t="s">
        <v>1901</v>
      </c>
      <c r="C34" s="134" t="s">
        <v>1832</v>
      </c>
      <c r="D34" s="134" t="s">
        <v>1829</v>
      </c>
      <c r="E34" s="135">
        <v>5.2789351851851851E-3</v>
      </c>
      <c r="F34" s="134">
        <v>41</v>
      </c>
      <c r="G34" s="136">
        <v>32</v>
      </c>
    </row>
    <row r="35" spans="1:8" ht="25" hidden="1" thickBot="1" x14ac:dyDescent="0.2">
      <c r="A35" s="134" t="s">
        <v>1902</v>
      </c>
      <c r="B35" s="134" t="s">
        <v>1903</v>
      </c>
      <c r="C35" s="138"/>
      <c r="D35" s="134" t="s">
        <v>1850</v>
      </c>
      <c r="E35" s="135">
        <v>5.2893518518518515E-3</v>
      </c>
      <c r="F35" s="134">
        <v>92</v>
      </c>
      <c r="G35" s="136">
        <v>33</v>
      </c>
    </row>
    <row r="36" spans="1:8" ht="25" thickBot="1" x14ac:dyDescent="0.2">
      <c r="A36" s="134" t="s">
        <v>1904</v>
      </c>
      <c r="B36" s="134" t="s">
        <v>1905</v>
      </c>
      <c r="C36" s="134" t="s">
        <v>1380</v>
      </c>
      <c r="D36" s="134" t="s">
        <v>1877</v>
      </c>
      <c r="E36" s="135">
        <v>5.3020833333333331E-3</v>
      </c>
      <c r="F36" s="134">
        <v>239</v>
      </c>
      <c r="G36" s="136">
        <v>34</v>
      </c>
      <c r="H36" s="46">
        <v>5.5694444444444442E-2</v>
      </c>
    </row>
    <row r="37" spans="1:8" ht="25" hidden="1" thickBot="1" x14ac:dyDescent="0.2">
      <c r="A37" s="134" t="s">
        <v>1906</v>
      </c>
      <c r="B37" s="134" t="s">
        <v>1907</v>
      </c>
      <c r="C37" s="134" t="s">
        <v>1307</v>
      </c>
      <c r="D37" s="134" t="s">
        <v>1850</v>
      </c>
      <c r="E37" s="135">
        <v>5.3171296296296291E-3</v>
      </c>
      <c r="F37" s="134">
        <v>118</v>
      </c>
      <c r="G37" s="136">
        <v>35</v>
      </c>
    </row>
    <row r="38" spans="1:8" ht="25" hidden="1" thickBot="1" x14ac:dyDescent="0.2">
      <c r="A38" s="134" t="s">
        <v>1908</v>
      </c>
      <c r="B38" s="134" t="s">
        <v>1909</v>
      </c>
      <c r="C38" s="138"/>
      <c r="D38" s="134" t="s">
        <v>1877</v>
      </c>
      <c r="E38" s="135">
        <v>5.3368055555555564E-3</v>
      </c>
      <c r="F38" s="134">
        <v>56</v>
      </c>
      <c r="G38" s="136">
        <v>36</v>
      </c>
    </row>
    <row r="39" spans="1:8" ht="25" hidden="1" thickBot="1" x14ac:dyDescent="0.2">
      <c r="A39" s="134" t="s">
        <v>1910</v>
      </c>
      <c r="B39" s="134" t="s">
        <v>1911</v>
      </c>
      <c r="C39" s="138"/>
      <c r="D39" s="134" t="s">
        <v>1850</v>
      </c>
      <c r="E39" s="135">
        <v>5.3750000000000004E-3</v>
      </c>
      <c r="F39" s="134">
        <v>75</v>
      </c>
      <c r="G39" s="136">
        <v>37</v>
      </c>
    </row>
    <row r="40" spans="1:8" ht="25" hidden="1" thickBot="1" x14ac:dyDescent="0.2">
      <c r="A40" s="134" t="s">
        <v>1912</v>
      </c>
      <c r="B40" s="134" t="s">
        <v>1913</v>
      </c>
      <c r="C40" s="134" t="s">
        <v>1914</v>
      </c>
      <c r="D40" s="134" t="s">
        <v>1862</v>
      </c>
      <c r="E40" s="135">
        <v>5.402777777777778E-3</v>
      </c>
      <c r="F40" s="134">
        <v>246</v>
      </c>
      <c r="G40" s="136">
        <v>38</v>
      </c>
    </row>
    <row r="41" spans="1:8" ht="25" hidden="1" thickBot="1" x14ac:dyDescent="0.2">
      <c r="A41" s="134" t="s">
        <v>1915</v>
      </c>
      <c r="B41" s="134" t="s">
        <v>1916</v>
      </c>
      <c r="C41" s="134" t="s">
        <v>1307</v>
      </c>
      <c r="D41" s="134" t="s">
        <v>1829</v>
      </c>
      <c r="E41" s="135">
        <v>5.4340277777777781E-3</v>
      </c>
      <c r="F41" s="134">
        <v>187</v>
      </c>
      <c r="G41" s="136">
        <v>39</v>
      </c>
    </row>
    <row r="42" spans="1:8" ht="37" thickBot="1" x14ac:dyDescent="0.2">
      <c r="A42" s="134" t="s">
        <v>1917</v>
      </c>
      <c r="B42" s="134" t="s">
        <v>1918</v>
      </c>
      <c r="C42" s="134" t="s">
        <v>1842</v>
      </c>
      <c r="D42" s="134" t="s">
        <v>1862</v>
      </c>
      <c r="E42" s="135">
        <v>5.4363425925925924E-3</v>
      </c>
      <c r="F42" s="134">
        <v>106</v>
      </c>
      <c r="G42" s="136">
        <v>40</v>
      </c>
      <c r="H42" s="46"/>
    </row>
    <row r="43" spans="1:8" ht="25" hidden="1" thickBot="1" x14ac:dyDescent="0.2">
      <c r="A43" s="134" t="s">
        <v>1919</v>
      </c>
      <c r="B43" s="134" t="s">
        <v>1920</v>
      </c>
      <c r="C43" s="134" t="s">
        <v>1765</v>
      </c>
      <c r="D43" s="134" t="s">
        <v>1829</v>
      </c>
      <c r="E43" s="135">
        <v>5.4398148148148149E-3</v>
      </c>
      <c r="F43" s="134">
        <v>222</v>
      </c>
      <c r="G43" s="136">
        <v>41</v>
      </c>
    </row>
    <row r="44" spans="1:8" ht="37" hidden="1" thickBot="1" x14ac:dyDescent="0.2">
      <c r="A44" s="134" t="s">
        <v>1921</v>
      </c>
      <c r="B44" s="134" t="s">
        <v>1922</v>
      </c>
      <c r="C44" s="134" t="s">
        <v>1857</v>
      </c>
      <c r="D44" s="134" t="s">
        <v>1829</v>
      </c>
      <c r="E44" s="135">
        <v>5.4467592592592597E-3</v>
      </c>
      <c r="F44" s="134">
        <v>191</v>
      </c>
      <c r="G44" s="136">
        <v>42</v>
      </c>
    </row>
    <row r="45" spans="1:8" ht="25" hidden="1" thickBot="1" x14ac:dyDescent="0.2">
      <c r="A45" s="134" t="s">
        <v>1923</v>
      </c>
      <c r="B45" s="134" t="s">
        <v>1924</v>
      </c>
      <c r="C45" s="134" t="s">
        <v>1765</v>
      </c>
      <c r="D45" s="134" t="s">
        <v>1829</v>
      </c>
      <c r="E45" s="135">
        <v>5.4479166666666669E-3</v>
      </c>
      <c r="F45" s="134">
        <v>117</v>
      </c>
      <c r="G45" s="136">
        <v>43</v>
      </c>
    </row>
    <row r="46" spans="1:8" ht="25" hidden="1" thickBot="1" x14ac:dyDescent="0.2">
      <c r="A46" s="134" t="s">
        <v>1925</v>
      </c>
      <c r="B46" s="134" t="s">
        <v>1926</v>
      </c>
      <c r="C46" s="134" t="s">
        <v>1307</v>
      </c>
      <c r="D46" s="134" t="s">
        <v>1877</v>
      </c>
      <c r="E46" s="135">
        <v>5.4537037037037037E-3</v>
      </c>
      <c r="F46" s="134">
        <v>53</v>
      </c>
      <c r="G46" s="136">
        <v>44</v>
      </c>
    </row>
    <row r="47" spans="1:8" ht="25" hidden="1" thickBot="1" x14ac:dyDescent="0.2">
      <c r="A47" s="134" t="s">
        <v>1927</v>
      </c>
      <c r="B47" s="134" t="s">
        <v>1928</v>
      </c>
      <c r="C47" s="134" t="s">
        <v>1307</v>
      </c>
      <c r="D47" s="134" t="s">
        <v>1829</v>
      </c>
      <c r="E47" s="135">
        <v>5.4629629629629637E-3</v>
      </c>
      <c r="F47" s="134">
        <v>186</v>
      </c>
      <c r="G47" s="136">
        <v>45</v>
      </c>
    </row>
    <row r="48" spans="1:8" ht="25" thickBot="1" x14ac:dyDescent="0.2">
      <c r="A48" s="134" t="s">
        <v>1929</v>
      </c>
      <c r="B48" s="134" t="s">
        <v>1930</v>
      </c>
      <c r="C48" s="134" t="s">
        <v>1380</v>
      </c>
      <c r="D48" s="134" t="s">
        <v>1829</v>
      </c>
      <c r="E48" s="135">
        <v>5.4965277777777773E-3</v>
      </c>
      <c r="F48" s="134">
        <v>85</v>
      </c>
      <c r="G48" s="136">
        <v>46</v>
      </c>
      <c r="H48" s="46">
        <v>5.7731481481481474E-2</v>
      </c>
    </row>
    <row r="49" spans="1:8" ht="37" hidden="1" thickBot="1" x14ac:dyDescent="0.2">
      <c r="A49" s="134" t="s">
        <v>1931</v>
      </c>
      <c r="B49" s="134" t="s">
        <v>1932</v>
      </c>
      <c r="C49" s="134" t="s">
        <v>1857</v>
      </c>
      <c r="D49" s="134" t="s">
        <v>1829</v>
      </c>
      <c r="E49" s="135">
        <v>5.5092592592592589E-3</v>
      </c>
      <c r="F49" s="134">
        <v>190</v>
      </c>
      <c r="G49" s="136">
        <v>47</v>
      </c>
    </row>
    <row r="50" spans="1:8" ht="25" hidden="1" thickBot="1" x14ac:dyDescent="0.2">
      <c r="A50" s="134" t="s">
        <v>1933</v>
      </c>
      <c r="B50" s="134" t="s">
        <v>1934</v>
      </c>
      <c r="C50" s="134" t="s">
        <v>1325</v>
      </c>
      <c r="D50" s="134" t="s">
        <v>1862</v>
      </c>
      <c r="E50" s="135">
        <v>5.5312500000000006E-3</v>
      </c>
      <c r="F50" s="134">
        <v>76</v>
      </c>
      <c r="G50" s="136">
        <v>48</v>
      </c>
    </row>
    <row r="51" spans="1:8" ht="25" hidden="1" thickBot="1" x14ac:dyDescent="0.2">
      <c r="A51" s="134" t="s">
        <v>1935</v>
      </c>
      <c r="B51" s="134" t="s">
        <v>1936</v>
      </c>
      <c r="C51" s="138"/>
      <c r="D51" s="134" t="s">
        <v>1850</v>
      </c>
      <c r="E51" s="135">
        <v>5.5486111111111118E-3</v>
      </c>
      <c r="F51" s="134">
        <v>273</v>
      </c>
      <c r="G51" s="136">
        <v>49</v>
      </c>
    </row>
    <row r="52" spans="1:8" ht="37" hidden="1" thickBot="1" x14ac:dyDescent="0.2">
      <c r="A52" s="134" t="s">
        <v>1937</v>
      </c>
      <c r="B52" s="134" t="s">
        <v>1938</v>
      </c>
      <c r="C52" s="134" t="s">
        <v>1939</v>
      </c>
      <c r="D52" s="134" t="s">
        <v>1940</v>
      </c>
      <c r="E52" s="135">
        <v>5.5555555555555558E-3</v>
      </c>
      <c r="F52" s="134">
        <v>31</v>
      </c>
      <c r="G52" s="136">
        <v>50</v>
      </c>
    </row>
    <row r="53" spans="1:8" ht="37" hidden="1" thickBot="1" x14ac:dyDescent="0.2">
      <c r="A53" s="134" t="s">
        <v>1941</v>
      </c>
      <c r="B53" s="134" t="s">
        <v>1942</v>
      </c>
      <c r="C53" s="134" t="s">
        <v>1939</v>
      </c>
      <c r="D53" s="134" t="s">
        <v>1850</v>
      </c>
      <c r="E53" s="135">
        <v>5.5555555555555558E-3</v>
      </c>
      <c r="F53" s="134">
        <v>260</v>
      </c>
      <c r="G53" s="136">
        <v>51</v>
      </c>
    </row>
    <row r="54" spans="1:8" ht="37" thickBot="1" x14ac:dyDescent="0.2">
      <c r="A54" s="134" t="s">
        <v>1943</v>
      </c>
      <c r="B54" s="134" t="s">
        <v>1944</v>
      </c>
      <c r="C54" s="134" t="s">
        <v>1842</v>
      </c>
      <c r="D54" s="134" t="s">
        <v>1940</v>
      </c>
      <c r="E54" s="135">
        <v>5.5844907407407406E-3</v>
      </c>
      <c r="F54" s="134">
        <v>159</v>
      </c>
      <c r="G54" s="136">
        <v>52</v>
      </c>
      <c r="H54" s="46">
        <v>5.8657407407407408E-2</v>
      </c>
    </row>
    <row r="55" spans="1:8" ht="16" hidden="1" thickBot="1" x14ac:dyDescent="0.2">
      <c r="A55" s="134" t="s">
        <v>1945</v>
      </c>
      <c r="B55" s="134" t="s">
        <v>1946</v>
      </c>
      <c r="C55" s="138"/>
      <c r="D55" s="134" t="s">
        <v>1829</v>
      </c>
      <c r="E55" s="135">
        <v>5.5879629629629638E-3</v>
      </c>
      <c r="F55" s="134">
        <v>229</v>
      </c>
      <c r="G55" s="136">
        <v>53</v>
      </c>
    </row>
    <row r="56" spans="1:8" ht="25" hidden="1" thickBot="1" x14ac:dyDescent="0.2">
      <c r="A56" s="134" t="s">
        <v>1947</v>
      </c>
      <c r="B56" s="134" t="s">
        <v>1948</v>
      </c>
      <c r="C56" s="134" t="s">
        <v>1493</v>
      </c>
      <c r="D56" s="134" t="s">
        <v>1862</v>
      </c>
      <c r="E56" s="135">
        <v>5.6064814814814823E-3</v>
      </c>
      <c r="F56" s="134">
        <v>200</v>
      </c>
      <c r="G56" s="136">
        <v>54</v>
      </c>
    </row>
    <row r="57" spans="1:8" ht="16" hidden="1" thickBot="1" x14ac:dyDescent="0.2">
      <c r="A57" s="134" t="s">
        <v>1949</v>
      </c>
      <c r="B57" s="134" t="s">
        <v>1950</v>
      </c>
      <c r="C57" s="138"/>
      <c r="D57" s="134" t="s">
        <v>1829</v>
      </c>
      <c r="E57" s="135">
        <v>5.6215277777777782E-3</v>
      </c>
      <c r="F57" s="134">
        <v>114</v>
      </c>
      <c r="G57" s="136">
        <v>55</v>
      </c>
    </row>
    <row r="58" spans="1:8" ht="25" thickBot="1" x14ac:dyDescent="0.2">
      <c r="A58" s="134" t="s">
        <v>1951</v>
      </c>
      <c r="B58" s="134" t="s">
        <v>1952</v>
      </c>
      <c r="C58" s="134" t="s">
        <v>1380</v>
      </c>
      <c r="D58" s="134" t="s">
        <v>1829</v>
      </c>
      <c r="E58" s="135">
        <v>5.6331018518518518E-3</v>
      </c>
      <c r="F58" s="134">
        <v>241</v>
      </c>
      <c r="G58" s="136">
        <v>56</v>
      </c>
      <c r="H58" s="46">
        <v>5.9166666666666666E-2</v>
      </c>
    </row>
    <row r="59" spans="1:8" ht="25" hidden="1" thickBot="1" x14ac:dyDescent="0.2">
      <c r="A59" s="134" t="s">
        <v>1953</v>
      </c>
      <c r="B59" s="134" t="s">
        <v>1954</v>
      </c>
      <c r="C59" s="134" t="s">
        <v>1955</v>
      </c>
      <c r="D59" s="134" t="s">
        <v>1877</v>
      </c>
      <c r="E59" s="135">
        <v>5.634259259259259E-3</v>
      </c>
      <c r="F59" s="134">
        <v>261</v>
      </c>
      <c r="G59" s="136">
        <v>57</v>
      </c>
    </row>
    <row r="60" spans="1:8" ht="16" hidden="1" thickBot="1" x14ac:dyDescent="0.2">
      <c r="A60" s="134" t="s">
        <v>1956</v>
      </c>
      <c r="B60" s="134" t="s">
        <v>1957</v>
      </c>
      <c r="C60" s="138"/>
      <c r="D60" s="134" t="s">
        <v>1829</v>
      </c>
      <c r="E60" s="135">
        <v>5.6446759259259271E-3</v>
      </c>
      <c r="F60" s="134">
        <v>120</v>
      </c>
      <c r="G60" s="136">
        <v>58</v>
      </c>
    </row>
    <row r="61" spans="1:8" ht="25" hidden="1" thickBot="1" x14ac:dyDescent="0.2">
      <c r="A61" s="134" t="s">
        <v>1958</v>
      </c>
      <c r="B61" s="134" t="s">
        <v>1959</v>
      </c>
      <c r="C61" s="134" t="s">
        <v>1867</v>
      </c>
      <c r="D61" s="134" t="s">
        <v>1850</v>
      </c>
      <c r="E61" s="135">
        <v>5.6458333333333334E-3</v>
      </c>
      <c r="F61" s="134">
        <v>223</v>
      </c>
      <c r="G61" s="136">
        <v>59</v>
      </c>
    </row>
    <row r="62" spans="1:8" ht="25" hidden="1" thickBot="1" x14ac:dyDescent="0.2">
      <c r="A62" s="134" t="s">
        <v>1960</v>
      </c>
      <c r="B62" s="134" t="s">
        <v>1961</v>
      </c>
      <c r="C62" s="134" t="s">
        <v>1962</v>
      </c>
      <c r="D62" s="134" t="s">
        <v>1850</v>
      </c>
      <c r="E62" s="135">
        <v>5.6458333333333334E-3</v>
      </c>
      <c r="F62" s="134">
        <v>132</v>
      </c>
      <c r="G62" s="136">
        <v>60</v>
      </c>
    </row>
    <row r="63" spans="1:8" ht="25" hidden="1" thickBot="1" x14ac:dyDescent="0.2">
      <c r="A63" s="134" t="s">
        <v>1963</v>
      </c>
      <c r="B63" s="134" t="s">
        <v>1964</v>
      </c>
      <c r="C63" s="134" t="s">
        <v>1314</v>
      </c>
      <c r="D63" s="134" t="s">
        <v>1862</v>
      </c>
      <c r="E63" s="135">
        <v>5.6631944444444438E-3</v>
      </c>
      <c r="F63" s="134">
        <v>165</v>
      </c>
      <c r="G63" s="136">
        <v>61</v>
      </c>
    </row>
    <row r="64" spans="1:8" ht="25" hidden="1" thickBot="1" x14ac:dyDescent="0.2">
      <c r="A64" s="134" t="s">
        <v>1965</v>
      </c>
      <c r="B64" s="134" t="s">
        <v>1966</v>
      </c>
      <c r="C64" s="134" t="s">
        <v>1314</v>
      </c>
      <c r="D64" s="134" t="s">
        <v>1862</v>
      </c>
      <c r="E64" s="135">
        <v>5.6666666666666671E-3</v>
      </c>
      <c r="F64" s="134">
        <v>115</v>
      </c>
      <c r="G64" s="136">
        <v>62</v>
      </c>
    </row>
    <row r="65" spans="1:8" ht="25" hidden="1" thickBot="1" x14ac:dyDescent="0.2">
      <c r="A65" s="134" t="s">
        <v>1967</v>
      </c>
      <c r="B65" s="134" t="s">
        <v>1968</v>
      </c>
      <c r="C65" s="134" t="s">
        <v>1969</v>
      </c>
      <c r="D65" s="134" t="s">
        <v>1829</v>
      </c>
      <c r="E65" s="135">
        <v>5.6712962962962958E-3</v>
      </c>
      <c r="F65" s="134">
        <v>171</v>
      </c>
      <c r="G65" s="136">
        <v>63</v>
      </c>
    </row>
    <row r="66" spans="1:8" ht="25" hidden="1" thickBot="1" x14ac:dyDescent="0.2">
      <c r="A66" s="134" t="s">
        <v>1970</v>
      </c>
      <c r="B66" s="134" t="s">
        <v>1971</v>
      </c>
      <c r="C66" s="134" t="s">
        <v>1314</v>
      </c>
      <c r="D66" s="134" t="s">
        <v>1829</v>
      </c>
      <c r="E66" s="135">
        <v>5.6770833333333335E-3</v>
      </c>
      <c r="F66" s="134">
        <v>27</v>
      </c>
      <c r="G66" s="136">
        <v>64</v>
      </c>
    </row>
    <row r="67" spans="1:8" ht="25" hidden="1" thickBot="1" x14ac:dyDescent="0.2">
      <c r="A67" s="134" t="s">
        <v>1972</v>
      </c>
      <c r="B67" s="134" t="s">
        <v>1973</v>
      </c>
      <c r="C67" s="134" t="s">
        <v>1969</v>
      </c>
      <c r="D67" s="134" t="s">
        <v>1862</v>
      </c>
      <c r="E67" s="135">
        <v>5.6782407407407406E-3</v>
      </c>
      <c r="F67" s="134">
        <v>170</v>
      </c>
      <c r="G67" s="136">
        <v>65</v>
      </c>
    </row>
    <row r="68" spans="1:8" ht="37" thickBot="1" x14ac:dyDescent="0.2">
      <c r="A68" s="134" t="s">
        <v>1974</v>
      </c>
      <c r="B68" s="134" t="s">
        <v>1975</v>
      </c>
      <c r="C68" s="134" t="s">
        <v>1842</v>
      </c>
      <c r="D68" s="134" t="s">
        <v>1850</v>
      </c>
      <c r="E68" s="135">
        <v>5.6921296296296303E-3</v>
      </c>
      <c r="F68" s="134">
        <v>134</v>
      </c>
      <c r="G68" s="136">
        <v>66</v>
      </c>
    </row>
    <row r="69" spans="1:8" ht="25" hidden="1" thickBot="1" x14ac:dyDescent="0.2">
      <c r="A69" s="134" t="s">
        <v>1976</v>
      </c>
      <c r="B69" s="134" t="s">
        <v>1977</v>
      </c>
      <c r="C69" s="134" t="s">
        <v>1493</v>
      </c>
      <c r="D69" s="134" t="s">
        <v>1829</v>
      </c>
      <c r="E69" s="135">
        <v>5.6967592592592591E-3</v>
      </c>
      <c r="F69" s="134">
        <v>154</v>
      </c>
      <c r="G69" s="136">
        <v>67</v>
      </c>
    </row>
    <row r="70" spans="1:8" ht="25" hidden="1" thickBot="1" x14ac:dyDescent="0.2">
      <c r="A70" s="134" t="s">
        <v>1978</v>
      </c>
      <c r="B70" s="134" t="s">
        <v>1979</v>
      </c>
      <c r="C70" s="134" t="s">
        <v>1314</v>
      </c>
      <c r="D70" s="134" t="s">
        <v>1850</v>
      </c>
      <c r="E70" s="135">
        <v>5.7083333333333335E-3</v>
      </c>
      <c r="F70" s="134">
        <v>164</v>
      </c>
      <c r="G70" s="136">
        <v>68</v>
      </c>
    </row>
    <row r="71" spans="1:8" ht="25" hidden="1" thickBot="1" x14ac:dyDescent="0.2">
      <c r="A71" s="134" t="s">
        <v>1980</v>
      </c>
      <c r="B71" s="134" t="s">
        <v>1981</v>
      </c>
      <c r="C71" s="138"/>
      <c r="D71" s="134" t="s">
        <v>1862</v>
      </c>
      <c r="E71" s="135">
        <v>5.7106481481481479E-3</v>
      </c>
      <c r="F71" s="134">
        <v>135</v>
      </c>
      <c r="G71" s="136">
        <v>69</v>
      </c>
    </row>
    <row r="72" spans="1:8" ht="37" hidden="1" thickBot="1" x14ac:dyDescent="0.2">
      <c r="A72" s="134" t="s">
        <v>1982</v>
      </c>
      <c r="B72" s="134" t="s">
        <v>1983</v>
      </c>
      <c r="C72" s="134" t="s">
        <v>1984</v>
      </c>
      <c r="D72" s="134" t="s">
        <v>1850</v>
      </c>
      <c r="E72" s="135">
        <v>5.7453703703703703E-3</v>
      </c>
      <c r="F72" s="134">
        <v>23</v>
      </c>
      <c r="G72" s="136">
        <v>70</v>
      </c>
    </row>
    <row r="73" spans="1:8" ht="16" hidden="1" thickBot="1" x14ac:dyDescent="0.2">
      <c r="A73" s="134" t="s">
        <v>1985</v>
      </c>
      <c r="B73" s="134" t="s">
        <v>1986</v>
      </c>
      <c r="C73" s="138"/>
      <c r="D73" s="134" t="s">
        <v>1829</v>
      </c>
      <c r="E73" s="135">
        <v>5.7488425925925927E-3</v>
      </c>
      <c r="F73" s="134">
        <v>277</v>
      </c>
      <c r="G73" s="136">
        <v>71</v>
      </c>
    </row>
    <row r="74" spans="1:8" ht="25" thickBot="1" x14ac:dyDescent="0.2">
      <c r="A74" s="134" t="s">
        <v>1987</v>
      </c>
      <c r="B74" s="134" t="s">
        <v>1988</v>
      </c>
      <c r="C74" s="134" t="s">
        <v>1380</v>
      </c>
      <c r="D74" s="134" t="s">
        <v>1940</v>
      </c>
      <c r="E74" s="135">
        <v>5.7534722222222223E-3</v>
      </c>
      <c r="F74" s="134">
        <v>224</v>
      </c>
      <c r="G74" s="136">
        <v>72</v>
      </c>
      <c r="H74" s="46">
        <v>6.0428240740740741E-2</v>
      </c>
    </row>
    <row r="75" spans="1:8" ht="25" hidden="1" thickBot="1" x14ac:dyDescent="0.2">
      <c r="A75" s="134" t="s">
        <v>1989</v>
      </c>
      <c r="B75" s="134" t="s">
        <v>1990</v>
      </c>
      <c r="C75" s="134" t="s">
        <v>1832</v>
      </c>
      <c r="D75" s="134" t="s">
        <v>1877</v>
      </c>
      <c r="E75" s="135">
        <v>5.7627314814814824E-3</v>
      </c>
      <c r="F75" s="134">
        <v>104</v>
      </c>
      <c r="G75" s="136">
        <v>73</v>
      </c>
    </row>
    <row r="76" spans="1:8" ht="25" hidden="1" thickBot="1" x14ac:dyDescent="0.2">
      <c r="A76" s="134" t="s">
        <v>1991</v>
      </c>
      <c r="B76" s="134" t="s">
        <v>1992</v>
      </c>
      <c r="C76" s="134" t="s">
        <v>1993</v>
      </c>
      <c r="D76" s="134" t="s">
        <v>1829</v>
      </c>
      <c r="E76" s="135">
        <v>5.7905092592592591E-3</v>
      </c>
      <c r="F76" s="134">
        <v>257</v>
      </c>
      <c r="G76" s="136">
        <v>74</v>
      </c>
    </row>
    <row r="77" spans="1:8" ht="16" hidden="1" thickBot="1" x14ac:dyDescent="0.2">
      <c r="A77" s="134" t="s">
        <v>1994</v>
      </c>
      <c r="B77" s="134" t="s">
        <v>1995</v>
      </c>
      <c r="C77" s="138"/>
      <c r="D77" s="134" t="s">
        <v>1829</v>
      </c>
      <c r="E77" s="135">
        <v>5.8067129629629623E-3</v>
      </c>
      <c r="F77" s="134">
        <v>37</v>
      </c>
      <c r="G77" s="136">
        <v>75</v>
      </c>
    </row>
    <row r="78" spans="1:8" ht="16" hidden="1" thickBot="1" x14ac:dyDescent="0.2">
      <c r="A78" s="134" t="s">
        <v>1996</v>
      </c>
      <c r="B78" s="134" t="s">
        <v>1997</v>
      </c>
      <c r="C78" s="138"/>
      <c r="D78" s="134" t="s">
        <v>1829</v>
      </c>
      <c r="E78" s="135">
        <v>5.8090277777777775E-3</v>
      </c>
      <c r="F78" s="134">
        <v>265</v>
      </c>
      <c r="G78" s="136">
        <v>76</v>
      </c>
    </row>
    <row r="79" spans="1:8" ht="37" thickBot="1" x14ac:dyDescent="0.2">
      <c r="A79" s="134" t="s">
        <v>1998</v>
      </c>
      <c r="B79" s="134" t="s">
        <v>1999</v>
      </c>
      <c r="C79" s="134" t="s">
        <v>1842</v>
      </c>
      <c r="D79" s="134" t="s">
        <v>1829</v>
      </c>
      <c r="E79" s="135">
        <v>5.8287037037037031E-3</v>
      </c>
      <c r="F79" s="134">
        <v>255</v>
      </c>
      <c r="G79" s="136">
        <v>77</v>
      </c>
    </row>
    <row r="80" spans="1:8" ht="25" hidden="1" thickBot="1" x14ac:dyDescent="0.2">
      <c r="A80" s="134" t="s">
        <v>2000</v>
      </c>
      <c r="B80" s="134" t="s">
        <v>2001</v>
      </c>
      <c r="C80" s="134" t="s">
        <v>1325</v>
      </c>
      <c r="D80" s="134" t="s">
        <v>1850</v>
      </c>
      <c r="E80" s="135">
        <v>5.8553240740740744E-3</v>
      </c>
      <c r="F80" s="134">
        <v>253</v>
      </c>
      <c r="G80" s="136">
        <v>78</v>
      </c>
    </row>
    <row r="81" spans="1:8" ht="25" hidden="1" thickBot="1" x14ac:dyDescent="0.2">
      <c r="A81" s="134" t="s">
        <v>2002</v>
      </c>
      <c r="B81" s="134" t="s">
        <v>2003</v>
      </c>
      <c r="C81" s="134" t="s">
        <v>2004</v>
      </c>
      <c r="D81" s="134" t="s">
        <v>1850</v>
      </c>
      <c r="E81" s="135">
        <v>5.8668981481481489E-3</v>
      </c>
      <c r="F81" s="134">
        <v>112</v>
      </c>
      <c r="G81" s="136">
        <v>79</v>
      </c>
    </row>
    <row r="82" spans="1:8" ht="25" hidden="1" thickBot="1" x14ac:dyDescent="0.2">
      <c r="A82" s="134" t="s">
        <v>2005</v>
      </c>
      <c r="B82" s="134" t="s">
        <v>2006</v>
      </c>
      <c r="C82" s="138"/>
      <c r="D82" s="134" t="s">
        <v>1877</v>
      </c>
      <c r="E82" s="135">
        <v>5.8703703703703704E-3</v>
      </c>
      <c r="F82" s="134">
        <v>72</v>
      </c>
      <c r="G82" s="136">
        <v>80</v>
      </c>
    </row>
    <row r="83" spans="1:8" ht="25" hidden="1" thickBot="1" x14ac:dyDescent="0.2">
      <c r="A83" s="134" t="s">
        <v>2007</v>
      </c>
      <c r="B83" s="134" t="s">
        <v>2008</v>
      </c>
      <c r="C83" s="138"/>
      <c r="D83" s="134" t="s">
        <v>1862</v>
      </c>
      <c r="E83" s="135">
        <v>5.8935185185185176E-3</v>
      </c>
      <c r="F83" s="134">
        <v>162</v>
      </c>
      <c r="G83" s="136">
        <v>81</v>
      </c>
    </row>
    <row r="84" spans="1:8" ht="25" hidden="1" thickBot="1" x14ac:dyDescent="0.2">
      <c r="A84" s="134" t="s">
        <v>2009</v>
      </c>
      <c r="B84" s="134" t="s">
        <v>2010</v>
      </c>
      <c r="C84" s="134" t="s">
        <v>1307</v>
      </c>
      <c r="D84" s="134" t="s">
        <v>1862</v>
      </c>
      <c r="E84" s="135">
        <v>5.8993055555555543E-3</v>
      </c>
      <c r="F84" s="134">
        <v>160</v>
      </c>
      <c r="G84" s="136">
        <v>82</v>
      </c>
    </row>
    <row r="85" spans="1:8" ht="25" hidden="1" thickBot="1" x14ac:dyDescent="0.2">
      <c r="A85" s="134" t="s">
        <v>2011</v>
      </c>
      <c r="B85" s="134" t="s">
        <v>2012</v>
      </c>
      <c r="C85" s="138"/>
      <c r="D85" s="134" t="s">
        <v>1862</v>
      </c>
      <c r="E85" s="135">
        <v>5.9074074074074064E-3</v>
      </c>
      <c r="F85" s="134">
        <v>198</v>
      </c>
      <c r="G85" s="136">
        <v>83</v>
      </c>
    </row>
    <row r="86" spans="1:8" ht="25" hidden="1" thickBot="1" x14ac:dyDescent="0.2">
      <c r="A86" s="134" t="s">
        <v>2013</v>
      </c>
      <c r="B86" s="134" t="s">
        <v>2014</v>
      </c>
      <c r="C86" s="138"/>
      <c r="D86" s="134" t="s">
        <v>1850</v>
      </c>
      <c r="E86" s="135">
        <v>5.9143518518518521E-3</v>
      </c>
      <c r="F86" s="134">
        <v>193</v>
      </c>
      <c r="G86" s="136">
        <v>84</v>
      </c>
    </row>
    <row r="87" spans="1:8" ht="25" hidden="1" thickBot="1" x14ac:dyDescent="0.2">
      <c r="A87" s="134" t="s">
        <v>2015</v>
      </c>
      <c r="B87" s="134" t="s">
        <v>2016</v>
      </c>
      <c r="C87" s="134" t="s">
        <v>2017</v>
      </c>
      <c r="D87" s="134" t="s">
        <v>1877</v>
      </c>
      <c r="E87" s="135">
        <v>5.9236111111111113E-3</v>
      </c>
      <c r="F87" s="137">
        <v>7</v>
      </c>
      <c r="G87" s="136">
        <v>85</v>
      </c>
    </row>
    <row r="88" spans="1:8" ht="16" hidden="1" thickBot="1" x14ac:dyDescent="0.2">
      <c r="A88" s="134" t="s">
        <v>2018</v>
      </c>
      <c r="B88" s="134" t="s">
        <v>2019</v>
      </c>
      <c r="C88" s="138"/>
      <c r="D88" s="134" t="s">
        <v>1829</v>
      </c>
      <c r="E88" s="135">
        <v>5.9293981481481489E-3</v>
      </c>
      <c r="F88" s="134">
        <v>263</v>
      </c>
      <c r="G88" s="136">
        <v>86</v>
      </c>
    </row>
    <row r="89" spans="1:8" ht="25" thickBot="1" x14ac:dyDescent="0.2">
      <c r="A89" s="134" t="s">
        <v>2020</v>
      </c>
      <c r="B89" s="134" t="s">
        <v>2021</v>
      </c>
      <c r="C89" s="134" t="s">
        <v>1380</v>
      </c>
      <c r="D89" s="134" t="s">
        <v>1877</v>
      </c>
      <c r="E89" s="135">
        <v>5.9363425925925929E-3</v>
      </c>
      <c r="F89" s="134">
        <v>84</v>
      </c>
      <c r="G89" s="136">
        <v>87</v>
      </c>
      <c r="H89" s="46">
        <v>6.2349537037037044E-2</v>
      </c>
    </row>
    <row r="90" spans="1:8" ht="25" hidden="1" thickBot="1" x14ac:dyDescent="0.2">
      <c r="A90" s="134" t="s">
        <v>2022</v>
      </c>
      <c r="B90" s="134" t="s">
        <v>2023</v>
      </c>
      <c r="C90" s="134" t="s">
        <v>1493</v>
      </c>
      <c r="D90" s="134" t="s">
        <v>1850</v>
      </c>
      <c r="E90" s="135">
        <v>5.9386574074074064E-3</v>
      </c>
      <c r="F90" s="134">
        <v>150</v>
      </c>
      <c r="G90" s="136">
        <v>88</v>
      </c>
    </row>
    <row r="91" spans="1:8" ht="25" hidden="1" thickBot="1" x14ac:dyDescent="0.2">
      <c r="A91" s="134" t="s">
        <v>2024</v>
      </c>
      <c r="B91" s="134" t="s">
        <v>2025</v>
      </c>
      <c r="C91" s="134" t="s">
        <v>1312</v>
      </c>
      <c r="D91" s="134" t="s">
        <v>1850</v>
      </c>
      <c r="E91" s="135">
        <v>5.9409722222222225E-3</v>
      </c>
      <c r="F91" s="134">
        <v>131</v>
      </c>
      <c r="G91" s="136">
        <v>89</v>
      </c>
    </row>
    <row r="92" spans="1:8" ht="25" hidden="1" thickBot="1" x14ac:dyDescent="0.2">
      <c r="A92" s="134" t="s">
        <v>2026</v>
      </c>
      <c r="B92" s="134" t="s">
        <v>2027</v>
      </c>
      <c r="C92" s="138"/>
      <c r="D92" s="134" t="s">
        <v>2028</v>
      </c>
      <c r="E92" s="135">
        <v>5.9571759259259257E-3</v>
      </c>
      <c r="F92" s="134">
        <v>149</v>
      </c>
      <c r="G92" s="136">
        <v>90</v>
      </c>
    </row>
    <row r="93" spans="1:8" ht="16" hidden="1" thickBot="1" x14ac:dyDescent="0.2">
      <c r="A93" s="134" t="s">
        <v>2029</v>
      </c>
      <c r="B93" s="134" t="s">
        <v>2030</v>
      </c>
      <c r="C93" s="138"/>
      <c r="D93" s="134" t="s">
        <v>1829</v>
      </c>
      <c r="E93" s="135">
        <v>5.9606481481481489E-3</v>
      </c>
      <c r="F93" s="137">
        <v>8</v>
      </c>
      <c r="G93" s="136">
        <v>91</v>
      </c>
    </row>
    <row r="94" spans="1:8" ht="37" thickBot="1" x14ac:dyDescent="0.2">
      <c r="A94" s="134" t="s">
        <v>2031</v>
      </c>
      <c r="B94" s="134" t="s">
        <v>2032</v>
      </c>
      <c r="C94" s="134" t="s">
        <v>1842</v>
      </c>
      <c r="D94" s="134" t="s">
        <v>1850</v>
      </c>
      <c r="E94" s="135">
        <v>5.9768518518518521E-3</v>
      </c>
      <c r="F94" s="134">
        <v>189</v>
      </c>
      <c r="G94" s="136">
        <v>92</v>
      </c>
    </row>
    <row r="95" spans="1:8" ht="25" hidden="1" thickBot="1" x14ac:dyDescent="0.2">
      <c r="A95" s="134" t="s">
        <v>2033</v>
      </c>
      <c r="B95" s="134" t="s">
        <v>2034</v>
      </c>
      <c r="C95" s="138"/>
      <c r="D95" s="134" t="s">
        <v>1862</v>
      </c>
      <c r="E95" s="135">
        <v>5.9930555555555562E-3</v>
      </c>
      <c r="F95" s="134">
        <v>10</v>
      </c>
      <c r="G95" s="136">
        <v>93</v>
      </c>
    </row>
    <row r="96" spans="1:8" ht="16" hidden="1" thickBot="1" x14ac:dyDescent="0.2">
      <c r="A96" s="134" t="s">
        <v>2035</v>
      </c>
      <c r="B96" s="134" t="s">
        <v>2036</v>
      </c>
      <c r="C96" s="138"/>
      <c r="D96" s="134" t="s">
        <v>1829</v>
      </c>
      <c r="E96" s="135">
        <v>5.9930555555555562E-3</v>
      </c>
      <c r="F96" s="134">
        <v>83</v>
      </c>
      <c r="G96" s="136">
        <v>94</v>
      </c>
    </row>
    <row r="97" spans="1:8" ht="25" hidden="1" thickBot="1" x14ac:dyDescent="0.2">
      <c r="A97" s="134" t="s">
        <v>2037</v>
      </c>
      <c r="B97" s="134" t="s">
        <v>2038</v>
      </c>
      <c r="C97" s="134" t="s">
        <v>1319</v>
      </c>
      <c r="D97" s="134" t="s">
        <v>1877</v>
      </c>
      <c r="E97" s="135">
        <v>6.0289351851851849E-3</v>
      </c>
      <c r="F97" s="134">
        <v>87</v>
      </c>
      <c r="G97" s="136">
        <v>95</v>
      </c>
    </row>
    <row r="98" spans="1:8" ht="25" hidden="1" thickBot="1" x14ac:dyDescent="0.2">
      <c r="A98" s="134" t="s">
        <v>2039</v>
      </c>
      <c r="B98" s="134" t="s">
        <v>2040</v>
      </c>
      <c r="C98" s="134" t="s">
        <v>2041</v>
      </c>
      <c r="D98" s="134" t="s">
        <v>1862</v>
      </c>
      <c r="E98" s="135">
        <v>6.045138888888889E-3</v>
      </c>
      <c r="F98" s="134">
        <v>249</v>
      </c>
      <c r="G98" s="136">
        <v>96</v>
      </c>
    </row>
    <row r="99" spans="1:8" ht="25" hidden="1" thickBot="1" x14ac:dyDescent="0.2">
      <c r="A99" s="134" t="s">
        <v>2042</v>
      </c>
      <c r="B99" s="134" t="s">
        <v>2043</v>
      </c>
      <c r="C99" s="134" t="s">
        <v>2044</v>
      </c>
      <c r="D99" s="134" t="s">
        <v>1850</v>
      </c>
      <c r="E99" s="135">
        <v>6.0520833333333329E-3</v>
      </c>
      <c r="F99" s="134">
        <v>44</v>
      </c>
      <c r="G99" s="136">
        <v>97</v>
      </c>
    </row>
    <row r="100" spans="1:8" ht="25" hidden="1" thickBot="1" x14ac:dyDescent="0.2">
      <c r="A100" s="134" t="s">
        <v>2045</v>
      </c>
      <c r="B100" s="134" t="s">
        <v>2046</v>
      </c>
      <c r="C100" s="134" t="s">
        <v>2044</v>
      </c>
      <c r="D100" s="134" t="s">
        <v>2047</v>
      </c>
      <c r="E100" s="135">
        <v>6.053240740740741E-3</v>
      </c>
      <c r="F100" s="134">
        <v>45</v>
      </c>
      <c r="G100" s="136">
        <v>98</v>
      </c>
    </row>
    <row r="101" spans="1:8" ht="25" hidden="1" thickBot="1" x14ac:dyDescent="0.2">
      <c r="A101" s="134" t="s">
        <v>2048</v>
      </c>
      <c r="B101" s="134" t="s">
        <v>2049</v>
      </c>
      <c r="C101" s="138"/>
      <c r="D101" s="134" t="s">
        <v>2028</v>
      </c>
      <c r="E101" s="135">
        <v>6.0717592592592594E-3</v>
      </c>
      <c r="F101" s="134">
        <v>250</v>
      </c>
      <c r="G101" s="136">
        <v>99</v>
      </c>
    </row>
    <row r="102" spans="1:8" ht="25" hidden="1" thickBot="1" x14ac:dyDescent="0.2">
      <c r="A102" s="134" t="s">
        <v>2050</v>
      </c>
      <c r="B102" s="134" t="s">
        <v>2051</v>
      </c>
      <c r="C102" s="138"/>
      <c r="D102" s="134" t="s">
        <v>1829</v>
      </c>
      <c r="E102" s="135">
        <v>6.0983796296296298E-3</v>
      </c>
      <c r="F102" s="134">
        <v>155</v>
      </c>
      <c r="G102" s="134">
        <v>100</v>
      </c>
    </row>
    <row r="103" spans="1:8" ht="25" hidden="1" thickBot="1" x14ac:dyDescent="0.2">
      <c r="A103" s="134" t="s">
        <v>2052</v>
      </c>
      <c r="B103" s="134" t="s">
        <v>2053</v>
      </c>
      <c r="C103" s="138"/>
      <c r="D103" s="134" t="s">
        <v>1862</v>
      </c>
      <c r="E103" s="135">
        <v>6.1168981481481482E-3</v>
      </c>
      <c r="F103" s="134">
        <v>199</v>
      </c>
      <c r="G103" s="134">
        <v>101</v>
      </c>
    </row>
    <row r="104" spans="1:8" ht="37" thickBot="1" x14ac:dyDescent="0.2">
      <c r="A104" s="134" t="s">
        <v>2054</v>
      </c>
      <c r="B104" s="134" t="s">
        <v>2055</v>
      </c>
      <c r="C104" s="134" t="s">
        <v>1842</v>
      </c>
      <c r="D104" s="134" t="s">
        <v>2047</v>
      </c>
      <c r="E104" s="135">
        <v>6.1180555555555563E-3</v>
      </c>
      <c r="F104" s="134">
        <v>194</v>
      </c>
      <c r="G104" s="134">
        <v>102</v>
      </c>
    </row>
    <row r="105" spans="1:8" ht="25" hidden="1" thickBot="1" x14ac:dyDescent="0.2">
      <c r="A105" s="134" t="s">
        <v>2056</v>
      </c>
      <c r="B105" s="134" t="s">
        <v>2057</v>
      </c>
      <c r="C105" s="138"/>
      <c r="D105" s="134" t="s">
        <v>1877</v>
      </c>
      <c r="E105" s="135">
        <v>6.1273148148148155E-3</v>
      </c>
      <c r="F105" s="134">
        <v>145</v>
      </c>
      <c r="G105" s="134">
        <v>103</v>
      </c>
    </row>
    <row r="106" spans="1:8" ht="25" thickBot="1" x14ac:dyDescent="0.2">
      <c r="A106" s="134" t="s">
        <v>2058</v>
      </c>
      <c r="B106" s="134" t="s">
        <v>2059</v>
      </c>
      <c r="C106" s="134" t="s">
        <v>1380</v>
      </c>
      <c r="D106" s="134" t="s">
        <v>1877</v>
      </c>
      <c r="E106" s="135">
        <v>6.1423611111111115E-3</v>
      </c>
      <c r="F106" s="134">
        <v>268</v>
      </c>
      <c r="G106" s="134">
        <v>104</v>
      </c>
      <c r="H106" s="46">
        <v>6.4513888888888885E-2</v>
      </c>
    </row>
    <row r="107" spans="1:8" ht="25" hidden="1" thickBot="1" x14ac:dyDescent="0.2">
      <c r="A107" s="134" t="s">
        <v>2060</v>
      </c>
      <c r="B107" s="134" t="s">
        <v>2061</v>
      </c>
      <c r="C107" s="138"/>
      <c r="D107" s="134" t="s">
        <v>1850</v>
      </c>
      <c r="E107" s="135">
        <v>6.1481481481481482E-3</v>
      </c>
      <c r="F107" s="134">
        <v>152</v>
      </c>
      <c r="G107" s="134">
        <v>105</v>
      </c>
    </row>
    <row r="108" spans="1:8" ht="16" hidden="1" thickBot="1" x14ac:dyDescent="0.2">
      <c r="A108" s="134" t="s">
        <v>2062</v>
      </c>
      <c r="B108" s="134" t="s">
        <v>2063</v>
      </c>
      <c r="C108" s="138"/>
      <c r="D108" s="134" t="s">
        <v>1829</v>
      </c>
      <c r="E108" s="135">
        <v>6.1504629629629626E-3</v>
      </c>
      <c r="F108" s="134">
        <v>276</v>
      </c>
      <c r="G108" s="134">
        <v>106</v>
      </c>
    </row>
    <row r="109" spans="1:8" ht="25" hidden="1" thickBot="1" x14ac:dyDescent="0.2">
      <c r="A109" s="134" t="s">
        <v>2064</v>
      </c>
      <c r="B109" s="134" t="s">
        <v>2065</v>
      </c>
      <c r="C109" s="138"/>
      <c r="D109" s="134" t="s">
        <v>1850</v>
      </c>
      <c r="E109" s="135">
        <v>6.153935185185185E-3</v>
      </c>
      <c r="F109" s="134">
        <v>157</v>
      </c>
      <c r="G109" s="134">
        <v>107</v>
      </c>
    </row>
    <row r="110" spans="1:8" ht="25" hidden="1" thickBot="1" x14ac:dyDescent="0.2">
      <c r="A110" s="134" t="s">
        <v>2066</v>
      </c>
      <c r="B110" s="134" t="s">
        <v>2067</v>
      </c>
      <c r="C110" s="134" t="s">
        <v>1350</v>
      </c>
      <c r="D110" s="134" t="s">
        <v>1862</v>
      </c>
      <c r="E110" s="135">
        <v>6.1909722222222218E-3</v>
      </c>
      <c r="F110" s="134">
        <v>147</v>
      </c>
      <c r="G110" s="134">
        <v>108</v>
      </c>
    </row>
    <row r="111" spans="1:8" ht="25" hidden="1" thickBot="1" x14ac:dyDescent="0.2">
      <c r="A111" s="134" t="s">
        <v>2068</v>
      </c>
      <c r="B111" s="134" t="s">
        <v>2069</v>
      </c>
      <c r="C111" s="138"/>
      <c r="D111" s="134" t="s">
        <v>1862</v>
      </c>
      <c r="E111" s="135">
        <v>6.207175925925925E-3</v>
      </c>
      <c r="F111" s="134">
        <v>173</v>
      </c>
      <c r="G111" s="134">
        <v>109</v>
      </c>
    </row>
    <row r="112" spans="1:8" ht="25" hidden="1" thickBot="1" x14ac:dyDescent="0.2">
      <c r="A112" s="134" t="s">
        <v>2070</v>
      </c>
      <c r="B112" s="134" t="s">
        <v>2071</v>
      </c>
      <c r="C112" s="134" t="s">
        <v>1847</v>
      </c>
      <c r="D112" s="134" t="s">
        <v>1829</v>
      </c>
      <c r="E112" s="135">
        <v>6.2175925925925931E-3</v>
      </c>
      <c r="F112" s="134">
        <v>66</v>
      </c>
      <c r="G112" s="134">
        <v>110</v>
      </c>
    </row>
    <row r="113" spans="1:8" ht="16" hidden="1" thickBot="1" x14ac:dyDescent="0.2">
      <c r="A113" s="134" t="s">
        <v>2072</v>
      </c>
      <c r="B113" s="134" t="s">
        <v>2073</v>
      </c>
      <c r="C113" s="138"/>
      <c r="D113" s="134" t="s">
        <v>1829</v>
      </c>
      <c r="E113" s="135">
        <v>6.2256944444444443E-3</v>
      </c>
      <c r="F113" s="134">
        <v>230</v>
      </c>
      <c r="G113" s="134">
        <v>111</v>
      </c>
    </row>
    <row r="114" spans="1:8" ht="25" hidden="1" thickBot="1" x14ac:dyDescent="0.2">
      <c r="A114" s="134" t="s">
        <v>2074</v>
      </c>
      <c r="B114" s="134" t="s">
        <v>2075</v>
      </c>
      <c r="C114" s="134" t="s">
        <v>1867</v>
      </c>
      <c r="D114" s="134" t="s">
        <v>2028</v>
      </c>
      <c r="E114" s="135">
        <v>6.2280092592592595E-3</v>
      </c>
      <c r="F114" s="134">
        <v>16</v>
      </c>
      <c r="G114" s="134">
        <v>112</v>
      </c>
    </row>
    <row r="115" spans="1:8" ht="25" hidden="1" thickBot="1" x14ac:dyDescent="0.2">
      <c r="A115" s="134" t="s">
        <v>2076</v>
      </c>
      <c r="B115" s="134" t="s">
        <v>2077</v>
      </c>
      <c r="C115" s="134" t="s">
        <v>1314</v>
      </c>
      <c r="D115" s="134" t="s">
        <v>1850</v>
      </c>
      <c r="E115" s="135">
        <v>6.2291666666666676E-3</v>
      </c>
      <c r="F115" s="134">
        <v>88</v>
      </c>
      <c r="G115" s="134">
        <v>113</v>
      </c>
    </row>
    <row r="116" spans="1:8" ht="37" thickBot="1" x14ac:dyDescent="0.2">
      <c r="A116" s="134" t="s">
        <v>2078</v>
      </c>
      <c r="B116" s="134" t="s">
        <v>2079</v>
      </c>
      <c r="C116" s="134" t="s">
        <v>1842</v>
      </c>
      <c r="D116" s="134" t="s">
        <v>2028</v>
      </c>
      <c r="E116" s="135">
        <v>6.230324074074073E-3</v>
      </c>
      <c r="F116" s="134">
        <v>195</v>
      </c>
      <c r="G116" s="134">
        <v>114</v>
      </c>
    </row>
    <row r="117" spans="1:8" ht="37" thickBot="1" x14ac:dyDescent="0.2">
      <c r="A117" s="134" t="s">
        <v>2080</v>
      </c>
      <c r="B117" s="134" t="s">
        <v>2081</v>
      </c>
      <c r="C117" s="134" t="s">
        <v>1842</v>
      </c>
      <c r="D117" s="134" t="s">
        <v>2028</v>
      </c>
      <c r="E117" s="135">
        <v>6.238425925925925E-3</v>
      </c>
      <c r="F117" s="134">
        <v>267</v>
      </c>
      <c r="G117" s="134">
        <v>115</v>
      </c>
      <c r="H117" s="46">
        <v>6.5520833333333334E-2</v>
      </c>
    </row>
    <row r="118" spans="1:8" ht="25" hidden="1" thickBot="1" x14ac:dyDescent="0.2">
      <c r="A118" s="134" t="s">
        <v>2082</v>
      </c>
      <c r="B118" s="134" t="s">
        <v>2083</v>
      </c>
      <c r="C118" s="134" t="s">
        <v>1307</v>
      </c>
      <c r="D118" s="134" t="s">
        <v>1877</v>
      </c>
      <c r="E118" s="135">
        <v>6.2395833333333331E-3</v>
      </c>
      <c r="F118" s="137">
        <v>1</v>
      </c>
      <c r="G118" s="134">
        <v>116</v>
      </c>
    </row>
    <row r="119" spans="1:8" ht="16" hidden="1" thickBot="1" x14ac:dyDescent="0.2">
      <c r="A119" s="134" t="s">
        <v>2084</v>
      </c>
      <c r="B119" s="134" t="s">
        <v>2085</v>
      </c>
      <c r="C119" s="138"/>
      <c r="D119" s="134" t="s">
        <v>1829</v>
      </c>
      <c r="E119" s="135">
        <v>6.2604166666666676E-3</v>
      </c>
      <c r="F119" s="134">
        <v>228</v>
      </c>
      <c r="G119" s="134">
        <v>117</v>
      </c>
    </row>
    <row r="120" spans="1:8" ht="25" hidden="1" thickBot="1" x14ac:dyDescent="0.2">
      <c r="A120" s="134" t="s">
        <v>2086</v>
      </c>
      <c r="B120" s="134" t="s">
        <v>2087</v>
      </c>
      <c r="C120" s="134" t="s">
        <v>1325</v>
      </c>
      <c r="D120" s="134" t="s">
        <v>1850</v>
      </c>
      <c r="E120" s="135">
        <v>6.2743055555555564E-3</v>
      </c>
      <c r="F120" s="134">
        <v>227</v>
      </c>
      <c r="G120" s="134">
        <v>118</v>
      </c>
    </row>
    <row r="121" spans="1:8" ht="25" hidden="1" thickBot="1" x14ac:dyDescent="0.2">
      <c r="A121" s="134" t="s">
        <v>2088</v>
      </c>
      <c r="B121" s="134" t="s">
        <v>2089</v>
      </c>
      <c r="C121" s="134" t="s">
        <v>1350</v>
      </c>
      <c r="D121" s="134" t="s">
        <v>1829</v>
      </c>
      <c r="E121" s="135">
        <v>6.2858796296296282E-3</v>
      </c>
      <c r="F121" s="134">
        <v>142</v>
      </c>
      <c r="G121" s="134">
        <v>119</v>
      </c>
    </row>
    <row r="122" spans="1:8" ht="25" hidden="1" thickBot="1" x14ac:dyDescent="0.2">
      <c r="A122" s="134" t="s">
        <v>2090</v>
      </c>
      <c r="B122" s="134" t="s">
        <v>2091</v>
      </c>
      <c r="C122" s="138"/>
      <c r="D122" s="134" t="s">
        <v>1850</v>
      </c>
      <c r="E122" s="135">
        <v>6.2905092592592596E-3</v>
      </c>
      <c r="F122" s="134">
        <v>180</v>
      </c>
      <c r="G122" s="134">
        <v>120</v>
      </c>
    </row>
    <row r="123" spans="1:8" ht="25" hidden="1" thickBot="1" x14ac:dyDescent="0.2">
      <c r="A123" s="134" t="s">
        <v>2092</v>
      </c>
      <c r="B123" s="134" t="s">
        <v>2093</v>
      </c>
      <c r="C123" s="134" t="s">
        <v>1434</v>
      </c>
      <c r="D123" s="134" t="s">
        <v>1940</v>
      </c>
      <c r="E123" s="135">
        <v>6.2974537037037035E-3</v>
      </c>
      <c r="F123" s="134">
        <v>124</v>
      </c>
      <c r="G123" s="134">
        <v>121</v>
      </c>
    </row>
    <row r="124" spans="1:8" ht="25" thickBot="1" x14ac:dyDescent="0.2">
      <c r="A124" s="134" t="s">
        <v>2094</v>
      </c>
      <c r="B124" s="134" t="s">
        <v>2095</v>
      </c>
      <c r="C124" s="134" t="s">
        <v>1380</v>
      </c>
      <c r="D124" s="134" t="s">
        <v>1850</v>
      </c>
      <c r="E124" s="135">
        <v>6.3020833333333331E-3</v>
      </c>
      <c r="F124" s="134">
        <v>24</v>
      </c>
      <c r="G124" s="134">
        <v>122</v>
      </c>
      <c r="H124" s="46">
        <v>6.6192129629629629E-2</v>
      </c>
    </row>
    <row r="125" spans="1:8" ht="25" hidden="1" thickBot="1" x14ac:dyDescent="0.2">
      <c r="A125" s="134" t="s">
        <v>2096</v>
      </c>
      <c r="B125" s="134" t="s">
        <v>2097</v>
      </c>
      <c r="C125" s="134" t="s">
        <v>1350</v>
      </c>
      <c r="D125" s="134" t="s">
        <v>1862</v>
      </c>
      <c r="E125" s="135">
        <v>6.3368055555555547E-3</v>
      </c>
      <c r="F125" s="134">
        <v>113</v>
      </c>
      <c r="G125" s="134">
        <v>123</v>
      </c>
    </row>
    <row r="126" spans="1:8" ht="25" hidden="1" thickBot="1" x14ac:dyDescent="0.2">
      <c r="A126" s="134" t="s">
        <v>2098</v>
      </c>
      <c r="B126" s="134" t="s">
        <v>2099</v>
      </c>
      <c r="C126" s="134" t="s">
        <v>1309</v>
      </c>
      <c r="D126" s="134" t="s">
        <v>2028</v>
      </c>
      <c r="E126" s="135">
        <v>6.3391203703703708E-3</v>
      </c>
      <c r="F126" s="134">
        <v>238</v>
      </c>
      <c r="G126" s="134">
        <v>124</v>
      </c>
    </row>
    <row r="127" spans="1:8" ht="25" hidden="1" thickBot="1" x14ac:dyDescent="0.2">
      <c r="A127" s="134" t="s">
        <v>2100</v>
      </c>
      <c r="B127" s="134" t="s">
        <v>2101</v>
      </c>
      <c r="C127" s="134" t="s">
        <v>1867</v>
      </c>
      <c r="D127" s="134" t="s">
        <v>1940</v>
      </c>
      <c r="E127" s="135">
        <v>6.3541666666666668E-3</v>
      </c>
      <c r="F127" s="134">
        <v>18</v>
      </c>
      <c r="G127" s="134">
        <v>125</v>
      </c>
    </row>
    <row r="128" spans="1:8" ht="25" hidden="1" thickBot="1" x14ac:dyDescent="0.2">
      <c r="A128" s="134" t="s">
        <v>2102</v>
      </c>
      <c r="B128" s="134" t="s">
        <v>2103</v>
      </c>
      <c r="C128" s="134" t="s">
        <v>1350</v>
      </c>
      <c r="D128" s="134" t="s">
        <v>1940</v>
      </c>
      <c r="E128" s="135">
        <v>6.3611111111111117E-3</v>
      </c>
      <c r="F128" s="134">
        <v>15</v>
      </c>
      <c r="G128" s="134">
        <v>126</v>
      </c>
    </row>
    <row r="129" spans="1:7" ht="37" thickBot="1" x14ac:dyDescent="0.2">
      <c r="A129" s="134" t="s">
        <v>2104</v>
      </c>
      <c r="B129" s="134" t="s">
        <v>2105</v>
      </c>
      <c r="C129" s="134" t="s">
        <v>1842</v>
      </c>
      <c r="D129" s="134" t="s">
        <v>1850</v>
      </c>
      <c r="E129" s="135">
        <v>6.3854166666666668E-3</v>
      </c>
      <c r="F129" s="134">
        <v>176</v>
      </c>
      <c r="G129" s="134">
        <v>127</v>
      </c>
    </row>
    <row r="130" spans="1:7" ht="25" hidden="1" thickBot="1" x14ac:dyDescent="0.2">
      <c r="A130" s="134" t="s">
        <v>2106</v>
      </c>
      <c r="B130" s="134" t="s">
        <v>2107</v>
      </c>
      <c r="C130" s="134" t="s">
        <v>1307</v>
      </c>
      <c r="D130" s="134" t="s">
        <v>1862</v>
      </c>
      <c r="E130" s="135">
        <v>6.4016203703703709E-3</v>
      </c>
      <c r="F130" s="134">
        <v>278</v>
      </c>
      <c r="G130" s="134">
        <v>128</v>
      </c>
    </row>
    <row r="131" spans="1:7" ht="25" hidden="1" thickBot="1" x14ac:dyDescent="0.2">
      <c r="A131" s="134" t="s">
        <v>2108</v>
      </c>
      <c r="B131" s="134" t="s">
        <v>2109</v>
      </c>
      <c r="C131" s="134" t="s">
        <v>1867</v>
      </c>
      <c r="D131" s="134" t="s">
        <v>2028</v>
      </c>
      <c r="E131" s="135">
        <v>6.4062499999999996E-3</v>
      </c>
      <c r="F131" s="134">
        <v>185</v>
      </c>
      <c r="G131" s="134">
        <v>129</v>
      </c>
    </row>
    <row r="132" spans="1:7" ht="16" hidden="1" thickBot="1" x14ac:dyDescent="0.2">
      <c r="A132" s="134" t="s">
        <v>2110</v>
      </c>
      <c r="B132" s="134" t="s">
        <v>2111</v>
      </c>
      <c r="C132" s="138"/>
      <c r="D132" s="134" t="s">
        <v>1829</v>
      </c>
      <c r="E132" s="135">
        <v>6.4236111111111117E-3</v>
      </c>
      <c r="F132" s="134">
        <v>97</v>
      </c>
      <c r="G132" s="134">
        <v>130</v>
      </c>
    </row>
    <row r="133" spans="1:7" ht="25" hidden="1" thickBot="1" x14ac:dyDescent="0.2">
      <c r="A133" s="134" t="s">
        <v>2112</v>
      </c>
      <c r="B133" s="134" t="s">
        <v>2113</v>
      </c>
      <c r="C133" s="134" t="s">
        <v>1434</v>
      </c>
      <c r="D133" s="134" t="s">
        <v>1850</v>
      </c>
      <c r="E133" s="135">
        <v>6.43287037037037E-3</v>
      </c>
      <c r="F133" s="134">
        <v>177</v>
      </c>
      <c r="G133" s="134">
        <v>131</v>
      </c>
    </row>
    <row r="134" spans="1:7" ht="25" hidden="1" thickBot="1" x14ac:dyDescent="0.2">
      <c r="A134" s="134" t="s">
        <v>2114</v>
      </c>
      <c r="B134" s="134" t="s">
        <v>2115</v>
      </c>
      <c r="C134" s="134" t="s">
        <v>2116</v>
      </c>
      <c r="D134" s="134" t="s">
        <v>1850</v>
      </c>
      <c r="E134" s="135">
        <v>6.4409722222222229E-3</v>
      </c>
      <c r="F134" s="134">
        <v>271</v>
      </c>
      <c r="G134" s="134">
        <v>132</v>
      </c>
    </row>
    <row r="135" spans="1:7" ht="25" hidden="1" thickBot="1" x14ac:dyDescent="0.2">
      <c r="A135" s="134" t="s">
        <v>2117</v>
      </c>
      <c r="B135" s="134" t="s">
        <v>2118</v>
      </c>
      <c r="C135" s="134" t="s">
        <v>1458</v>
      </c>
      <c r="D135" s="134" t="s">
        <v>1877</v>
      </c>
      <c r="E135" s="135">
        <v>6.4641203703703701E-3</v>
      </c>
      <c r="F135" s="134">
        <v>95</v>
      </c>
      <c r="G135" s="134">
        <v>133</v>
      </c>
    </row>
    <row r="136" spans="1:7" ht="25" hidden="1" thickBot="1" x14ac:dyDescent="0.2">
      <c r="A136" s="134" t="s">
        <v>2119</v>
      </c>
      <c r="B136" s="134" t="s">
        <v>2120</v>
      </c>
      <c r="C136" s="138"/>
      <c r="D136" s="134" t="s">
        <v>1850</v>
      </c>
      <c r="E136" s="135">
        <v>6.472222222222223E-3</v>
      </c>
      <c r="F136" s="134">
        <v>21</v>
      </c>
      <c r="G136" s="134">
        <v>134</v>
      </c>
    </row>
    <row r="137" spans="1:7" ht="25" hidden="1" thickBot="1" x14ac:dyDescent="0.2">
      <c r="A137" s="134" t="s">
        <v>2121</v>
      </c>
      <c r="B137" s="134" t="s">
        <v>2122</v>
      </c>
      <c r="C137" s="134" t="s">
        <v>1847</v>
      </c>
      <c r="D137" s="134" t="s">
        <v>1829</v>
      </c>
      <c r="E137" s="135">
        <v>6.4814814814814813E-3</v>
      </c>
      <c r="F137" s="134">
        <v>73</v>
      </c>
      <c r="G137" s="134">
        <v>135</v>
      </c>
    </row>
    <row r="138" spans="1:7" ht="25" hidden="1" thickBot="1" x14ac:dyDescent="0.2">
      <c r="A138" s="134" t="s">
        <v>2123</v>
      </c>
      <c r="B138" s="134" t="s">
        <v>2124</v>
      </c>
      <c r="C138" s="138"/>
      <c r="D138" s="134" t="s">
        <v>1940</v>
      </c>
      <c r="E138" s="135">
        <v>6.4826388888888893E-3</v>
      </c>
      <c r="F138" s="134">
        <v>143</v>
      </c>
      <c r="G138" s="134">
        <v>136</v>
      </c>
    </row>
    <row r="139" spans="1:7" ht="25" hidden="1" thickBot="1" x14ac:dyDescent="0.2">
      <c r="A139" s="134" t="s">
        <v>2125</v>
      </c>
      <c r="B139" s="134" t="s">
        <v>2126</v>
      </c>
      <c r="C139" s="138"/>
      <c r="D139" s="134" t="s">
        <v>1850</v>
      </c>
      <c r="E139" s="135">
        <v>6.4826388888888893E-3</v>
      </c>
      <c r="F139" s="134">
        <v>144</v>
      </c>
      <c r="G139" s="134">
        <v>137</v>
      </c>
    </row>
    <row r="140" spans="1:7" ht="25" hidden="1" thickBot="1" x14ac:dyDescent="0.2">
      <c r="A140" s="134" t="s">
        <v>2127</v>
      </c>
      <c r="B140" s="134" t="s">
        <v>2128</v>
      </c>
      <c r="C140" s="138"/>
      <c r="D140" s="134" t="s">
        <v>1862</v>
      </c>
      <c r="E140" s="135">
        <v>6.5300925925925917E-3</v>
      </c>
      <c r="F140" s="134">
        <v>181</v>
      </c>
      <c r="G140" s="134">
        <v>138</v>
      </c>
    </row>
    <row r="141" spans="1:7" ht="25" hidden="1" thickBot="1" x14ac:dyDescent="0.2">
      <c r="A141" s="134" t="s">
        <v>2129</v>
      </c>
      <c r="B141" s="134" t="s">
        <v>2130</v>
      </c>
      <c r="C141" s="134" t="s">
        <v>1309</v>
      </c>
      <c r="D141" s="134" t="s">
        <v>2047</v>
      </c>
      <c r="E141" s="135">
        <v>6.5462962962962957E-3</v>
      </c>
      <c r="F141" s="134">
        <v>237</v>
      </c>
      <c r="G141" s="134">
        <v>139</v>
      </c>
    </row>
    <row r="142" spans="1:7" ht="25" hidden="1" thickBot="1" x14ac:dyDescent="0.2">
      <c r="A142" s="134" t="s">
        <v>2131</v>
      </c>
      <c r="B142" s="134" t="s">
        <v>2132</v>
      </c>
      <c r="C142" s="134" t="s">
        <v>2133</v>
      </c>
      <c r="D142" s="134" t="s">
        <v>1862</v>
      </c>
      <c r="E142" s="135">
        <v>6.5624999999999998E-3</v>
      </c>
      <c r="F142" s="134">
        <v>129</v>
      </c>
      <c r="G142" s="134">
        <v>140</v>
      </c>
    </row>
    <row r="143" spans="1:7" ht="16" hidden="1" thickBot="1" x14ac:dyDescent="0.2">
      <c r="A143" s="134" t="s">
        <v>2134</v>
      </c>
      <c r="B143" s="134" t="s">
        <v>2135</v>
      </c>
      <c r="C143" s="138"/>
      <c r="D143" s="134" t="s">
        <v>1829</v>
      </c>
      <c r="E143" s="135">
        <v>6.5763888888888894E-3</v>
      </c>
      <c r="F143" s="134">
        <v>69</v>
      </c>
      <c r="G143" s="134">
        <v>141</v>
      </c>
    </row>
    <row r="144" spans="1:7" ht="25" hidden="1" thickBot="1" x14ac:dyDescent="0.2">
      <c r="A144" s="134" t="s">
        <v>2136</v>
      </c>
      <c r="B144" s="134" t="s">
        <v>2137</v>
      </c>
      <c r="C144" s="138"/>
      <c r="D144" s="134" t="s">
        <v>1850</v>
      </c>
      <c r="E144" s="135">
        <v>6.604166666666667E-3</v>
      </c>
      <c r="F144" s="134">
        <v>156</v>
      </c>
      <c r="G144" s="134">
        <v>142</v>
      </c>
    </row>
    <row r="145" spans="1:8" ht="25" hidden="1" thickBot="1" x14ac:dyDescent="0.2">
      <c r="A145" s="134" t="s">
        <v>2138</v>
      </c>
      <c r="B145" s="134" t="s">
        <v>2139</v>
      </c>
      <c r="C145" s="138"/>
      <c r="D145" s="134" t="s">
        <v>2028</v>
      </c>
      <c r="E145" s="135">
        <v>6.634259259259259E-3</v>
      </c>
      <c r="F145" s="134">
        <v>254</v>
      </c>
      <c r="G145" s="134">
        <v>143</v>
      </c>
    </row>
    <row r="146" spans="1:8" ht="25" hidden="1" thickBot="1" x14ac:dyDescent="0.2">
      <c r="A146" s="134" t="s">
        <v>2140</v>
      </c>
      <c r="B146" s="134" t="s">
        <v>2141</v>
      </c>
      <c r="C146" s="134" t="s">
        <v>1313</v>
      </c>
      <c r="D146" s="134" t="s">
        <v>2047</v>
      </c>
      <c r="E146" s="135">
        <v>6.6678240740740734E-3</v>
      </c>
      <c r="F146" s="137">
        <v>9</v>
      </c>
      <c r="G146" s="134">
        <v>144</v>
      </c>
    </row>
    <row r="147" spans="1:8" ht="25" hidden="1" thickBot="1" x14ac:dyDescent="0.2">
      <c r="A147" s="134" t="s">
        <v>2142</v>
      </c>
      <c r="B147" s="134" t="s">
        <v>2143</v>
      </c>
      <c r="C147" s="134" t="s">
        <v>1867</v>
      </c>
      <c r="D147" s="134" t="s">
        <v>2047</v>
      </c>
      <c r="E147" s="135">
        <v>6.6747685185185182E-3</v>
      </c>
      <c r="F147" s="134">
        <v>248</v>
      </c>
      <c r="G147" s="134">
        <v>145</v>
      </c>
    </row>
    <row r="148" spans="1:8" ht="25" hidden="1" thickBot="1" x14ac:dyDescent="0.2">
      <c r="A148" s="134" t="s">
        <v>2144</v>
      </c>
      <c r="B148" s="134" t="s">
        <v>2145</v>
      </c>
      <c r="C148" s="134" t="s">
        <v>1455</v>
      </c>
      <c r="D148" s="134" t="s">
        <v>1862</v>
      </c>
      <c r="E148" s="135">
        <v>6.6782407407407415E-3</v>
      </c>
      <c r="F148" s="134">
        <v>184</v>
      </c>
      <c r="G148" s="134">
        <v>146</v>
      </c>
    </row>
    <row r="149" spans="1:8" ht="25" hidden="1" thickBot="1" x14ac:dyDescent="0.2">
      <c r="A149" s="134" t="s">
        <v>2146</v>
      </c>
      <c r="B149" s="134" t="s">
        <v>2147</v>
      </c>
      <c r="C149" s="134" t="s">
        <v>2041</v>
      </c>
      <c r="D149" s="134" t="s">
        <v>2047</v>
      </c>
      <c r="E149" s="135">
        <v>6.6909722222222223E-3</v>
      </c>
      <c r="F149" s="134">
        <v>245</v>
      </c>
      <c r="G149" s="134">
        <v>147</v>
      </c>
    </row>
    <row r="150" spans="1:8" ht="25" hidden="1" thickBot="1" x14ac:dyDescent="0.2">
      <c r="A150" s="134" t="s">
        <v>2148</v>
      </c>
      <c r="B150" s="134" t="s">
        <v>2149</v>
      </c>
      <c r="C150" s="134" t="s">
        <v>1867</v>
      </c>
      <c r="D150" s="134" t="s">
        <v>2047</v>
      </c>
      <c r="E150" s="135">
        <v>6.7511574074074071E-3</v>
      </c>
      <c r="F150" s="134">
        <v>12</v>
      </c>
      <c r="G150" s="134">
        <v>148</v>
      </c>
    </row>
    <row r="151" spans="1:8" ht="25" hidden="1" thickBot="1" x14ac:dyDescent="0.2">
      <c r="A151" s="134" t="s">
        <v>2150</v>
      </c>
      <c r="B151" s="134" t="s">
        <v>2151</v>
      </c>
      <c r="C151" s="134" t="s">
        <v>1458</v>
      </c>
      <c r="D151" s="134" t="s">
        <v>1877</v>
      </c>
      <c r="E151" s="135">
        <v>6.7615740740740735E-3</v>
      </c>
      <c r="F151" s="134">
        <v>89</v>
      </c>
      <c r="G151" s="134">
        <v>149</v>
      </c>
    </row>
    <row r="152" spans="1:8" ht="16" hidden="1" thickBot="1" x14ac:dyDescent="0.2">
      <c r="A152" s="134" t="s">
        <v>2152</v>
      </c>
      <c r="B152" s="134" t="s">
        <v>2153</v>
      </c>
      <c r="C152" s="138"/>
      <c r="D152" s="134" t="s">
        <v>1829</v>
      </c>
      <c r="E152" s="135">
        <v>6.7627314814814815E-3</v>
      </c>
      <c r="F152" s="134">
        <v>275</v>
      </c>
      <c r="G152" s="134">
        <v>150</v>
      </c>
    </row>
    <row r="153" spans="1:8" ht="25" hidden="1" thickBot="1" x14ac:dyDescent="0.2">
      <c r="A153" s="134" t="s">
        <v>2154</v>
      </c>
      <c r="B153" s="134" t="s">
        <v>2155</v>
      </c>
      <c r="C153" s="138"/>
      <c r="D153" s="134" t="s">
        <v>1862</v>
      </c>
      <c r="E153" s="135">
        <v>6.782407407407408E-3</v>
      </c>
      <c r="F153" s="134">
        <v>161</v>
      </c>
      <c r="G153" s="134">
        <v>151</v>
      </c>
    </row>
    <row r="154" spans="1:8" ht="25" thickBot="1" x14ac:dyDescent="0.2">
      <c r="A154" s="134" t="s">
        <v>2156</v>
      </c>
      <c r="B154" s="134" t="s">
        <v>2157</v>
      </c>
      <c r="C154" s="134" t="s">
        <v>1380</v>
      </c>
      <c r="D154" s="134" t="s">
        <v>2028</v>
      </c>
      <c r="E154" s="135">
        <v>6.7916666666666655E-3</v>
      </c>
      <c r="F154" s="137">
        <v>5</v>
      </c>
      <c r="G154" s="134">
        <v>152</v>
      </c>
      <c r="H154" s="46">
        <v>7.1331018518518516E-2</v>
      </c>
    </row>
    <row r="155" spans="1:8" ht="25" hidden="1" thickBot="1" x14ac:dyDescent="0.2">
      <c r="A155" s="134" t="s">
        <v>2158</v>
      </c>
      <c r="B155" s="134" t="s">
        <v>2159</v>
      </c>
      <c r="C155" s="134" t="s">
        <v>1325</v>
      </c>
      <c r="D155" s="134" t="s">
        <v>1877</v>
      </c>
      <c r="E155" s="135">
        <v>6.7951388888888888E-3</v>
      </c>
      <c r="F155" s="134">
        <v>60</v>
      </c>
      <c r="G155" s="134">
        <v>153</v>
      </c>
    </row>
    <row r="156" spans="1:8" ht="25" hidden="1" thickBot="1" x14ac:dyDescent="0.2">
      <c r="A156" s="134" t="s">
        <v>2160</v>
      </c>
      <c r="B156" s="134" t="s">
        <v>2161</v>
      </c>
      <c r="C156" s="134" t="s">
        <v>2162</v>
      </c>
      <c r="D156" s="134" t="s">
        <v>1862</v>
      </c>
      <c r="E156" s="135">
        <v>6.813657407407408E-3</v>
      </c>
      <c r="F156" s="134">
        <v>174</v>
      </c>
      <c r="G156" s="134">
        <v>154</v>
      </c>
    </row>
    <row r="157" spans="1:8" ht="37" thickBot="1" x14ac:dyDescent="0.2">
      <c r="A157" s="134" t="s">
        <v>2163</v>
      </c>
      <c r="B157" s="134" t="s">
        <v>2164</v>
      </c>
      <c r="C157" s="134" t="s">
        <v>1842</v>
      </c>
      <c r="D157" s="134" t="s">
        <v>1862</v>
      </c>
      <c r="E157" s="135">
        <v>6.8194444444444448E-3</v>
      </c>
      <c r="F157" s="134">
        <v>148</v>
      </c>
      <c r="G157" s="134">
        <v>155</v>
      </c>
    </row>
    <row r="158" spans="1:8" ht="25" hidden="1" thickBot="1" x14ac:dyDescent="0.2">
      <c r="A158" s="134" t="s">
        <v>2165</v>
      </c>
      <c r="B158" s="134" t="s">
        <v>2166</v>
      </c>
      <c r="C158" s="138"/>
      <c r="D158" s="134" t="s">
        <v>1862</v>
      </c>
      <c r="E158" s="135">
        <v>6.8240740740740735E-3</v>
      </c>
      <c r="F158" s="134">
        <v>262</v>
      </c>
      <c r="G158" s="134">
        <v>156</v>
      </c>
    </row>
    <row r="159" spans="1:8" ht="25" hidden="1" thickBot="1" x14ac:dyDescent="0.2">
      <c r="A159" s="134" t="s">
        <v>2167</v>
      </c>
      <c r="B159" s="134" t="s">
        <v>2168</v>
      </c>
      <c r="C159" s="138"/>
      <c r="D159" s="134" t="s">
        <v>1850</v>
      </c>
      <c r="E159" s="135">
        <v>6.8692129629629632E-3</v>
      </c>
      <c r="F159" s="134">
        <v>26</v>
      </c>
      <c r="G159" s="134">
        <v>157</v>
      </c>
    </row>
    <row r="160" spans="1:8" ht="25" hidden="1" thickBot="1" x14ac:dyDescent="0.2">
      <c r="A160" s="134" t="s">
        <v>2169</v>
      </c>
      <c r="B160" s="134" t="s">
        <v>2170</v>
      </c>
      <c r="C160" s="138"/>
      <c r="D160" s="134" t="s">
        <v>1877</v>
      </c>
      <c r="E160" s="135">
        <v>6.873842592592592E-3</v>
      </c>
      <c r="F160" s="134">
        <v>19</v>
      </c>
      <c r="G160" s="134">
        <v>158</v>
      </c>
    </row>
    <row r="161" spans="1:8" ht="16" hidden="1" thickBot="1" x14ac:dyDescent="0.2">
      <c r="A161" s="134" t="s">
        <v>2171</v>
      </c>
      <c r="B161" s="134" t="s">
        <v>2172</v>
      </c>
      <c r="C161" s="138"/>
      <c r="D161" s="134" t="s">
        <v>1829</v>
      </c>
      <c r="E161" s="135">
        <v>6.8912037037037041E-3</v>
      </c>
      <c r="F161" s="134">
        <v>14</v>
      </c>
      <c r="G161" s="134">
        <v>159</v>
      </c>
    </row>
    <row r="162" spans="1:8" ht="25" hidden="1" thickBot="1" x14ac:dyDescent="0.2">
      <c r="A162" s="134" t="s">
        <v>2173</v>
      </c>
      <c r="B162" s="134" t="s">
        <v>2174</v>
      </c>
      <c r="C162" s="138"/>
      <c r="D162" s="134" t="s">
        <v>1850</v>
      </c>
      <c r="E162" s="135">
        <v>6.9479166666666673E-3</v>
      </c>
      <c r="F162" s="134">
        <v>274</v>
      </c>
      <c r="G162" s="134">
        <v>160</v>
      </c>
    </row>
    <row r="163" spans="1:8" ht="25" thickBot="1" x14ac:dyDescent="0.2">
      <c r="A163" s="134" t="s">
        <v>2175</v>
      </c>
      <c r="B163" s="134" t="s">
        <v>2176</v>
      </c>
      <c r="C163" s="134" t="s">
        <v>1380</v>
      </c>
      <c r="D163" s="134" t="s">
        <v>1940</v>
      </c>
      <c r="E163" s="135">
        <v>6.9837962962962961E-3</v>
      </c>
      <c r="F163" s="134">
        <v>242</v>
      </c>
      <c r="G163" s="134">
        <v>161</v>
      </c>
      <c r="H163" s="46">
        <v>7.3356481481481481E-2</v>
      </c>
    </row>
    <row r="164" spans="1:8" ht="25" hidden="1" thickBot="1" x14ac:dyDescent="0.2">
      <c r="A164" s="134" t="s">
        <v>2177</v>
      </c>
      <c r="B164" s="134" t="s">
        <v>2178</v>
      </c>
      <c r="C164" s="134" t="s">
        <v>1312</v>
      </c>
      <c r="D164" s="134" t="s">
        <v>1877</v>
      </c>
      <c r="E164" s="135">
        <v>6.991898148148149E-3</v>
      </c>
      <c r="F164" s="134">
        <v>188</v>
      </c>
      <c r="G164" s="134">
        <v>162</v>
      </c>
    </row>
    <row r="165" spans="1:8" ht="25" thickBot="1" x14ac:dyDescent="0.2">
      <c r="A165" s="134" t="s">
        <v>2179</v>
      </c>
      <c r="B165" s="134" t="s">
        <v>2180</v>
      </c>
      <c r="C165" s="134" t="s">
        <v>1380</v>
      </c>
      <c r="D165" s="134" t="s">
        <v>2047</v>
      </c>
      <c r="E165" s="135">
        <v>7.0208333333333329E-3</v>
      </c>
      <c r="F165" s="134">
        <v>183</v>
      </c>
      <c r="G165" s="134">
        <v>163</v>
      </c>
      <c r="H165" s="46">
        <v>7.3738425925925929E-2</v>
      </c>
    </row>
    <row r="166" spans="1:8" ht="25" hidden="1" thickBot="1" x14ac:dyDescent="0.2">
      <c r="A166" s="134" t="s">
        <v>2181</v>
      </c>
      <c r="B166" s="134" t="s">
        <v>2182</v>
      </c>
      <c r="C166" s="134" t="s">
        <v>1363</v>
      </c>
      <c r="D166" s="134" t="s">
        <v>1850</v>
      </c>
      <c r="E166" s="135">
        <v>7.1087962962962962E-3</v>
      </c>
      <c r="F166" s="134">
        <v>178</v>
      </c>
      <c r="G166" s="134">
        <v>164</v>
      </c>
    </row>
    <row r="167" spans="1:8" ht="25" hidden="1" thickBot="1" x14ac:dyDescent="0.2">
      <c r="A167" s="134" t="s">
        <v>2183</v>
      </c>
      <c r="B167" s="134" t="s">
        <v>2184</v>
      </c>
      <c r="C167" s="134" t="s">
        <v>1765</v>
      </c>
      <c r="D167" s="134" t="s">
        <v>1850</v>
      </c>
      <c r="E167" s="135">
        <v>7.1157407407407411E-3</v>
      </c>
      <c r="F167" s="134">
        <v>82</v>
      </c>
      <c r="G167" s="134">
        <v>165</v>
      </c>
    </row>
    <row r="168" spans="1:8" ht="25" hidden="1" thickBot="1" x14ac:dyDescent="0.2">
      <c r="A168" s="134" t="s">
        <v>2185</v>
      </c>
      <c r="B168" s="134" t="s">
        <v>2186</v>
      </c>
      <c r="C168" s="134" t="s">
        <v>1765</v>
      </c>
      <c r="D168" s="134" t="s">
        <v>1940</v>
      </c>
      <c r="E168" s="135">
        <v>7.1157407407407411E-3</v>
      </c>
      <c r="F168" s="134">
        <v>80</v>
      </c>
      <c r="G168" s="134">
        <v>166</v>
      </c>
    </row>
    <row r="169" spans="1:8" ht="25" hidden="1" thickBot="1" x14ac:dyDescent="0.2">
      <c r="A169" s="134" t="s">
        <v>2187</v>
      </c>
      <c r="B169" s="134" t="s">
        <v>2188</v>
      </c>
      <c r="C169" s="138"/>
      <c r="D169" s="134" t="s">
        <v>2028</v>
      </c>
      <c r="E169" s="135">
        <v>7.1319444444444442E-3</v>
      </c>
      <c r="F169" s="134">
        <v>98</v>
      </c>
      <c r="G169" s="134">
        <v>167</v>
      </c>
    </row>
    <row r="170" spans="1:8" ht="16" hidden="1" thickBot="1" x14ac:dyDescent="0.2">
      <c r="A170" s="134" t="s">
        <v>2189</v>
      </c>
      <c r="B170" s="134" t="s">
        <v>2190</v>
      </c>
      <c r="C170" s="138"/>
      <c r="D170" s="134" t="s">
        <v>1829</v>
      </c>
      <c r="E170" s="135">
        <v>7.1388888888888882E-3</v>
      </c>
      <c r="F170" s="134">
        <v>100</v>
      </c>
      <c r="G170" s="134">
        <v>168</v>
      </c>
    </row>
    <row r="171" spans="1:8" ht="25" hidden="1" thickBot="1" x14ac:dyDescent="0.2">
      <c r="A171" s="134" t="s">
        <v>2191</v>
      </c>
      <c r="B171" s="134" t="s">
        <v>2192</v>
      </c>
      <c r="C171" s="134" t="s">
        <v>1434</v>
      </c>
      <c r="D171" s="134" t="s">
        <v>1850</v>
      </c>
      <c r="E171" s="135">
        <v>7.1481481481481474E-3</v>
      </c>
      <c r="F171" s="134">
        <v>71</v>
      </c>
      <c r="G171" s="134">
        <v>169</v>
      </c>
    </row>
    <row r="172" spans="1:8" ht="25" hidden="1" thickBot="1" x14ac:dyDescent="0.2">
      <c r="A172" s="134" t="s">
        <v>2193</v>
      </c>
      <c r="B172" s="134" t="s">
        <v>2194</v>
      </c>
      <c r="C172" s="134" t="s">
        <v>1314</v>
      </c>
      <c r="D172" s="134" t="s">
        <v>1877</v>
      </c>
      <c r="E172" s="135">
        <v>7.1724537037037043E-3</v>
      </c>
      <c r="F172" s="134">
        <v>163</v>
      </c>
      <c r="G172" s="134">
        <v>170</v>
      </c>
    </row>
    <row r="173" spans="1:8" ht="25" hidden="1" thickBot="1" x14ac:dyDescent="0.2">
      <c r="A173" s="134" t="s">
        <v>2195</v>
      </c>
      <c r="B173" s="134" t="s">
        <v>2196</v>
      </c>
      <c r="C173" s="134" t="s">
        <v>1434</v>
      </c>
      <c r="D173" s="134" t="s">
        <v>1862</v>
      </c>
      <c r="E173" s="135">
        <v>7.1817129629629627E-3</v>
      </c>
      <c r="F173" s="134">
        <v>130</v>
      </c>
      <c r="G173" s="134">
        <v>171</v>
      </c>
    </row>
    <row r="174" spans="1:8" ht="25" hidden="1" thickBot="1" x14ac:dyDescent="0.2">
      <c r="A174" s="134" t="s">
        <v>2197</v>
      </c>
      <c r="B174" s="134" t="s">
        <v>2198</v>
      </c>
      <c r="C174" s="138"/>
      <c r="D174" s="134" t="s">
        <v>1940</v>
      </c>
      <c r="E174" s="135">
        <v>7.1944444444444443E-3</v>
      </c>
      <c r="F174" s="134">
        <v>111</v>
      </c>
      <c r="G174" s="134">
        <v>172</v>
      </c>
    </row>
    <row r="175" spans="1:8" ht="25" hidden="1" thickBot="1" x14ac:dyDescent="0.2">
      <c r="A175" s="134" t="s">
        <v>2199</v>
      </c>
      <c r="B175" s="134" t="s">
        <v>2200</v>
      </c>
      <c r="C175" s="138"/>
      <c r="D175" s="134" t="s">
        <v>1940</v>
      </c>
      <c r="E175" s="135">
        <v>7.2233796296296308E-3</v>
      </c>
      <c r="F175" s="134">
        <v>38</v>
      </c>
      <c r="G175" s="134">
        <v>173</v>
      </c>
    </row>
    <row r="176" spans="1:8" ht="25" hidden="1" thickBot="1" x14ac:dyDescent="0.2">
      <c r="A176" s="134" t="s">
        <v>2201</v>
      </c>
      <c r="B176" s="134" t="s">
        <v>2202</v>
      </c>
      <c r="C176" s="134" t="s">
        <v>1330</v>
      </c>
      <c r="D176" s="134" t="s">
        <v>1940</v>
      </c>
      <c r="E176" s="135">
        <v>7.2337962962962963E-3</v>
      </c>
      <c r="F176" s="134">
        <v>52</v>
      </c>
      <c r="G176" s="134">
        <v>174</v>
      </c>
    </row>
    <row r="177" spans="1:8" ht="25" thickBot="1" x14ac:dyDescent="0.2">
      <c r="A177" s="134" t="s">
        <v>2203</v>
      </c>
      <c r="B177" s="134" t="s">
        <v>2204</v>
      </c>
      <c r="C177" s="134" t="s">
        <v>1380</v>
      </c>
      <c r="D177" s="134" t="s">
        <v>1940</v>
      </c>
      <c r="E177" s="135">
        <v>7.247685185185186E-3</v>
      </c>
      <c r="F177" s="134">
        <v>243</v>
      </c>
      <c r="G177" s="134">
        <v>175</v>
      </c>
      <c r="H177" s="46">
        <v>7.6122685185185182E-2</v>
      </c>
    </row>
    <row r="178" spans="1:8" ht="25" hidden="1" thickBot="1" x14ac:dyDescent="0.2">
      <c r="A178" s="134" t="s">
        <v>2205</v>
      </c>
      <c r="B178" s="134" t="s">
        <v>2206</v>
      </c>
      <c r="C178" s="138"/>
      <c r="D178" s="134" t="s">
        <v>2047</v>
      </c>
      <c r="E178" s="135">
        <v>7.3067129629629628E-3</v>
      </c>
      <c r="F178" s="134">
        <v>29</v>
      </c>
      <c r="G178" s="134">
        <v>176</v>
      </c>
    </row>
    <row r="179" spans="1:8" ht="25" hidden="1" thickBot="1" x14ac:dyDescent="0.2">
      <c r="A179" s="134" t="s">
        <v>2207</v>
      </c>
      <c r="B179" s="134" t="s">
        <v>2208</v>
      </c>
      <c r="C179" s="134" t="s">
        <v>2209</v>
      </c>
      <c r="D179" s="134" t="s">
        <v>1862</v>
      </c>
      <c r="E179" s="135">
        <v>7.3078703703703708E-3</v>
      </c>
      <c r="F179" s="134">
        <v>35</v>
      </c>
      <c r="G179" s="134">
        <v>177</v>
      </c>
    </row>
    <row r="180" spans="1:8" ht="25" hidden="1" thickBot="1" x14ac:dyDescent="0.2">
      <c r="A180" s="134" t="s">
        <v>2210</v>
      </c>
      <c r="B180" s="134" t="s">
        <v>2211</v>
      </c>
      <c r="C180" s="138"/>
      <c r="D180" s="134" t="s">
        <v>1862</v>
      </c>
      <c r="E180" s="135">
        <v>7.3159722222222228E-3</v>
      </c>
      <c r="F180" s="134">
        <v>61</v>
      </c>
      <c r="G180" s="134">
        <v>178</v>
      </c>
    </row>
    <row r="181" spans="1:8" ht="25" thickBot="1" x14ac:dyDescent="0.2">
      <c r="A181" s="134" t="s">
        <v>2212</v>
      </c>
      <c r="B181" s="134" t="s">
        <v>2213</v>
      </c>
      <c r="C181" s="134" t="s">
        <v>1380</v>
      </c>
      <c r="D181" s="134" t="s">
        <v>2047</v>
      </c>
      <c r="E181" s="135">
        <v>7.3159722222222228E-3</v>
      </c>
      <c r="F181" s="134">
        <v>108</v>
      </c>
      <c r="G181" s="134">
        <v>179</v>
      </c>
      <c r="H181" s="46">
        <v>7.6840277777777785E-2</v>
      </c>
    </row>
    <row r="182" spans="1:8" ht="25" hidden="1" thickBot="1" x14ac:dyDescent="0.2">
      <c r="A182" s="134" t="s">
        <v>2214</v>
      </c>
      <c r="B182" s="134" t="s">
        <v>2215</v>
      </c>
      <c r="C182" s="134" t="s">
        <v>1363</v>
      </c>
      <c r="D182" s="134" t="s">
        <v>1850</v>
      </c>
      <c r="E182" s="135">
        <v>7.331018518518518E-3</v>
      </c>
      <c r="F182" s="134">
        <v>166</v>
      </c>
      <c r="G182" s="134">
        <v>180</v>
      </c>
    </row>
    <row r="183" spans="1:8" ht="25" hidden="1" thickBot="1" x14ac:dyDescent="0.2">
      <c r="A183" s="134" t="s">
        <v>2216</v>
      </c>
      <c r="B183" s="134" t="s">
        <v>2217</v>
      </c>
      <c r="C183" s="134" t="s">
        <v>1832</v>
      </c>
      <c r="D183" s="134" t="s">
        <v>1940</v>
      </c>
      <c r="E183" s="135">
        <v>7.3368055555555547E-3</v>
      </c>
      <c r="F183" s="134">
        <v>25</v>
      </c>
      <c r="G183" s="134">
        <v>181</v>
      </c>
    </row>
    <row r="184" spans="1:8" ht="25" hidden="1" thickBot="1" x14ac:dyDescent="0.2">
      <c r="A184" s="134" t="s">
        <v>2218</v>
      </c>
      <c r="B184" s="134" t="s">
        <v>2219</v>
      </c>
      <c r="C184" s="138"/>
      <c r="D184" s="134" t="s">
        <v>1862</v>
      </c>
      <c r="E184" s="135">
        <v>7.3437499999999996E-3</v>
      </c>
      <c r="F184" s="134">
        <v>68</v>
      </c>
      <c r="G184" s="134">
        <v>182</v>
      </c>
    </row>
    <row r="185" spans="1:8" ht="25" hidden="1" thickBot="1" x14ac:dyDescent="0.2">
      <c r="A185" s="134" t="s">
        <v>2220</v>
      </c>
      <c r="B185" s="134" t="s">
        <v>2221</v>
      </c>
      <c r="C185" s="134" t="s">
        <v>1458</v>
      </c>
      <c r="D185" s="134" t="s">
        <v>1877</v>
      </c>
      <c r="E185" s="135">
        <v>7.3506944444444453E-3</v>
      </c>
      <c r="F185" s="134">
        <v>94</v>
      </c>
      <c r="G185" s="134">
        <v>183</v>
      </c>
    </row>
    <row r="186" spans="1:8" ht="25" hidden="1" thickBot="1" x14ac:dyDescent="0.2">
      <c r="A186" s="134" t="s">
        <v>2222</v>
      </c>
      <c r="B186" s="134" t="s">
        <v>2223</v>
      </c>
      <c r="C186" s="134" t="s">
        <v>1768</v>
      </c>
      <c r="D186" s="134" t="s">
        <v>1862</v>
      </c>
      <c r="E186" s="135">
        <v>7.4606481481481494E-3</v>
      </c>
      <c r="F186" s="134">
        <v>136</v>
      </c>
      <c r="G186" s="134">
        <v>184</v>
      </c>
    </row>
    <row r="187" spans="1:8" ht="16" hidden="1" thickBot="1" x14ac:dyDescent="0.2">
      <c r="A187" s="134" t="s">
        <v>2224</v>
      </c>
      <c r="B187" s="134" t="s">
        <v>2225</v>
      </c>
      <c r="C187" s="138"/>
      <c r="D187" s="134" t="s">
        <v>1829</v>
      </c>
      <c r="E187" s="135">
        <v>7.4618055555555549E-3</v>
      </c>
      <c r="F187" s="134">
        <v>231</v>
      </c>
      <c r="G187" s="134">
        <v>185</v>
      </c>
    </row>
    <row r="188" spans="1:8" ht="25" hidden="1" thickBot="1" x14ac:dyDescent="0.2">
      <c r="A188" s="134" t="s">
        <v>2226</v>
      </c>
      <c r="B188" s="134" t="s">
        <v>2227</v>
      </c>
      <c r="C188" s="134" t="s">
        <v>1333</v>
      </c>
      <c r="D188" s="134" t="s">
        <v>1850</v>
      </c>
      <c r="E188" s="135">
        <v>7.4756944444444445E-3</v>
      </c>
      <c r="F188" s="134">
        <v>128</v>
      </c>
      <c r="G188" s="134">
        <v>186</v>
      </c>
    </row>
    <row r="189" spans="1:8" ht="25" hidden="1" thickBot="1" x14ac:dyDescent="0.2">
      <c r="A189" s="134" t="s">
        <v>2228</v>
      </c>
      <c r="B189" s="134" t="s">
        <v>2229</v>
      </c>
      <c r="C189" s="138"/>
      <c r="D189" s="134" t="s">
        <v>1940</v>
      </c>
      <c r="E189" s="135">
        <v>7.4942129629629629E-3</v>
      </c>
      <c r="F189" s="134">
        <v>79</v>
      </c>
      <c r="G189" s="134">
        <v>187</v>
      </c>
    </row>
    <row r="190" spans="1:8" ht="25" hidden="1" thickBot="1" x14ac:dyDescent="0.2">
      <c r="A190" s="134" t="s">
        <v>2230</v>
      </c>
      <c r="B190" s="134" t="s">
        <v>2231</v>
      </c>
      <c r="C190" s="134" t="s">
        <v>1765</v>
      </c>
      <c r="D190" s="134" t="s">
        <v>1862</v>
      </c>
      <c r="E190" s="135">
        <v>7.596064814814815E-3</v>
      </c>
      <c r="F190" s="134">
        <v>78</v>
      </c>
      <c r="G190" s="134">
        <v>188</v>
      </c>
    </row>
    <row r="191" spans="1:8" ht="37" hidden="1" thickBot="1" x14ac:dyDescent="0.2">
      <c r="A191" s="134" t="s">
        <v>2232</v>
      </c>
      <c r="B191" s="134" t="s">
        <v>2233</v>
      </c>
      <c r="C191" s="134" t="s">
        <v>1939</v>
      </c>
      <c r="D191" s="134" t="s">
        <v>1877</v>
      </c>
      <c r="E191" s="135">
        <v>7.6006944444444446E-3</v>
      </c>
      <c r="F191" s="134">
        <v>22</v>
      </c>
      <c r="G191" s="134">
        <v>189</v>
      </c>
    </row>
    <row r="192" spans="1:8" ht="25" hidden="1" thickBot="1" x14ac:dyDescent="0.2">
      <c r="A192" s="134" t="s">
        <v>2234</v>
      </c>
      <c r="B192" s="134" t="s">
        <v>2235</v>
      </c>
      <c r="C192" s="138"/>
      <c r="D192" s="134" t="s">
        <v>1850</v>
      </c>
      <c r="E192" s="135">
        <v>7.6030092592592599E-3</v>
      </c>
      <c r="F192" s="134">
        <v>225</v>
      </c>
      <c r="G192" s="134">
        <v>190</v>
      </c>
    </row>
    <row r="193" spans="1:8" ht="25" hidden="1" thickBot="1" x14ac:dyDescent="0.2">
      <c r="A193" s="134" t="s">
        <v>2236</v>
      </c>
      <c r="B193" s="134" t="s">
        <v>2237</v>
      </c>
      <c r="C193" s="134" t="s">
        <v>2238</v>
      </c>
      <c r="D193" s="134" t="s">
        <v>2047</v>
      </c>
      <c r="E193" s="135">
        <v>7.6053240740740734E-3</v>
      </c>
      <c r="F193" s="134">
        <v>175</v>
      </c>
      <c r="G193" s="134">
        <v>191</v>
      </c>
    </row>
    <row r="194" spans="1:8" ht="25" hidden="1" thickBot="1" x14ac:dyDescent="0.2">
      <c r="A194" s="134" t="s">
        <v>2239</v>
      </c>
      <c r="B194" s="134" t="s">
        <v>2240</v>
      </c>
      <c r="C194" s="134" t="s">
        <v>2241</v>
      </c>
      <c r="D194" s="134" t="s">
        <v>2047</v>
      </c>
      <c r="E194" s="135">
        <v>7.6157407407407415E-3</v>
      </c>
      <c r="F194" s="134">
        <v>258</v>
      </c>
      <c r="G194" s="134">
        <v>192</v>
      </c>
    </row>
    <row r="195" spans="1:8" ht="25" hidden="1" thickBot="1" x14ac:dyDescent="0.2">
      <c r="A195" s="134" t="s">
        <v>2242</v>
      </c>
      <c r="B195" s="134" t="s">
        <v>2243</v>
      </c>
      <c r="C195" s="134" t="s">
        <v>2241</v>
      </c>
      <c r="D195" s="134" t="s">
        <v>1862</v>
      </c>
      <c r="E195" s="135">
        <v>7.6168981481481478E-3</v>
      </c>
      <c r="F195" s="134">
        <v>259</v>
      </c>
      <c r="G195" s="134">
        <v>193</v>
      </c>
    </row>
    <row r="196" spans="1:8" ht="16" hidden="1" thickBot="1" x14ac:dyDescent="0.2">
      <c r="A196" s="134" t="s">
        <v>2244</v>
      </c>
      <c r="B196" s="134" t="s">
        <v>2245</v>
      </c>
      <c r="C196" s="138"/>
      <c r="D196" s="134" t="s">
        <v>1829</v>
      </c>
      <c r="E196" s="135">
        <v>7.6273148148148151E-3</v>
      </c>
      <c r="F196" s="134">
        <v>256</v>
      </c>
      <c r="G196" s="134">
        <v>194</v>
      </c>
    </row>
    <row r="197" spans="1:8" ht="25" hidden="1" thickBot="1" x14ac:dyDescent="0.2">
      <c r="A197" s="134" t="s">
        <v>2246</v>
      </c>
      <c r="B197" s="134" t="s">
        <v>2247</v>
      </c>
      <c r="C197" s="138"/>
      <c r="D197" s="134" t="s">
        <v>1850</v>
      </c>
      <c r="E197" s="135">
        <v>7.6284722222222214E-3</v>
      </c>
      <c r="F197" s="134">
        <v>65</v>
      </c>
      <c r="G197" s="134">
        <v>195</v>
      </c>
    </row>
    <row r="198" spans="1:8" ht="25" hidden="1" thickBot="1" x14ac:dyDescent="0.2">
      <c r="A198" s="134" t="s">
        <v>2248</v>
      </c>
      <c r="B198" s="134" t="s">
        <v>2249</v>
      </c>
      <c r="C198" s="134" t="s">
        <v>2250</v>
      </c>
      <c r="D198" s="134" t="s">
        <v>1940</v>
      </c>
      <c r="E198" s="135">
        <v>7.6874999999999999E-3</v>
      </c>
      <c r="F198" s="134">
        <v>102</v>
      </c>
      <c r="G198" s="134">
        <v>196</v>
      </c>
    </row>
    <row r="199" spans="1:8" ht="25" hidden="1" thickBot="1" x14ac:dyDescent="0.2">
      <c r="A199" s="134" t="s">
        <v>2251</v>
      </c>
      <c r="B199" s="134" t="s">
        <v>2252</v>
      </c>
      <c r="C199" s="138"/>
      <c r="D199" s="134" t="s">
        <v>1877</v>
      </c>
      <c r="E199" s="135">
        <v>7.7245370370370367E-3</v>
      </c>
      <c r="F199" s="134">
        <v>40</v>
      </c>
      <c r="G199" s="134">
        <v>197</v>
      </c>
    </row>
    <row r="200" spans="1:8" ht="25" thickBot="1" x14ac:dyDescent="0.2">
      <c r="A200" s="134" t="s">
        <v>2253</v>
      </c>
      <c r="B200" s="134" t="s">
        <v>2254</v>
      </c>
      <c r="C200" s="134" t="s">
        <v>1380</v>
      </c>
      <c r="D200" s="134" t="s">
        <v>1940</v>
      </c>
      <c r="E200" s="135">
        <v>7.7638888888888887E-3</v>
      </c>
      <c r="F200" s="137">
        <v>4</v>
      </c>
      <c r="G200" s="134">
        <v>198</v>
      </c>
      <c r="H200" s="46">
        <v>8.1539351851851849E-2</v>
      </c>
    </row>
    <row r="201" spans="1:8" ht="25" thickBot="1" x14ac:dyDescent="0.2">
      <c r="A201" s="134" t="s">
        <v>2255</v>
      </c>
      <c r="B201" s="134" t="s">
        <v>2256</v>
      </c>
      <c r="C201" s="134" t="s">
        <v>1380</v>
      </c>
      <c r="D201" s="134" t="s">
        <v>1940</v>
      </c>
      <c r="E201" s="135">
        <v>7.7939814814814816E-3</v>
      </c>
      <c r="F201" s="134">
        <v>182</v>
      </c>
      <c r="G201" s="134">
        <v>199</v>
      </c>
      <c r="H201" s="46">
        <v>8.1863425925925923E-2</v>
      </c>
    </row>
    <row r="202" spans="1:8" ht="25" thickBot="1" x14ac:dyDescent="0.2">
      <c r="A202" s="134" t="s">
        <v>2257</v>
      </c>
      <c r="B202" s="134" t="s">
        <v>2258</v>
      </c>
      <c r="C202" s="134" t="s">
        <v>1380</v>
      </c>
      <c r="D202" s="134" t="s">
        <v>2028</v>
      </c>
      <c r="E202" s="135">
        <v>7.7962962962962968E-3</v>
      </c>
      <c r="F202" s="134">
        <v>172</v>
      </c>
      <c r="G202" s="134">
        <v>200</v>
      </c>
      <c r="H202" s="46">
        <v>8.188657407407407E-2</v>
      </c>
    </row>
    <row r="203" spans="1:8" ht="25" hidden="1" thickBot="1" x14ac:dyDescent="0.2">
      <c r="A203" s="134" t="s">
        <v>2259</v>
      </c>
      <c r="B203" s="134" t="s">
        <v>2260</v>
      </c>
      <c r="C203" s="138"/>
      <c r="D203" s="134" t="s">
        <v>1862</v>
      </c>
      <c r="E203" s="135">
        <v>7.8113425925925919E-3</v>
      </c>
      <c r="F203" s="134">
        <v>179</v>
      </c>
      <c r="G203" s="134">
        <v>201</v>
      </c>
    </row>
    <row r="204" spans="1:8" ht="25" hidden="1" thickBot="1" x14ac:dyDescent="0.2">
      <c r="A204" s="134" t="s">
        <v>2261</v>
      </c>
      <c r="B204" s="134" t="s">
        <v>2262</v>
      </c>
      <c r="C204" s="134" t="s">
        <v>1312</v>
      </c>
      <c r="D204" s="134" t="s">
        <v>1862</v>
      </c>
      <c r="E204" s="135">
        <v>7.9282407407407409E-3</v>
      </c>
      <c r="F204" s="134">
        <v>153</v>
      </c>
      <c r="G204" s="134">
        <v>202</v>
      </c>
    </row>
    <row r="205" spans="1:8" ht="25" hidden="1" thickBot="1" x14ac:dyDescent="0.2">
      <c r="A205" s="134" t="s">
        <v>2263</v>
      </c>
      <c r="B205" s="134" t="s">
        <v>2264</v>
      </c>
      <c r="C205" s="134" t="s">
        <v>1765</v>
      </c>
      <c r="D205" s="134" t="s">
        <v>1877</v>
      </c>
      <c r="E205" s="135">
        <v>7.9560185185185185E-3</v>
      </c>
      <c r="F205" s="134">
        <v>133</v>
      </c>
      <c r="G205" s="134">
        <v>203</v>
      </c>
    </row>
    <row r="206" spans="1:8" ht="25" thickBot="1" x14ac:dyDescent="0.2">
      <c r="A206" s="134" t="s">
        <v>2265</v>
      </c>
      <c r="B206" s="134" t="s">
        <v>2266</v>
      </c>
      <c r="C206" s="134" t="s">
        <v>1380</v>
      </c>
      <c r="D206" s="134" t="s">
        <v>2267</v>
      </c>
      <c r="E206" s="135">
        <v>8.0613425925925922E-3</v>
      </c>
      <c r="F206" s="134">
        <v>70</v>
      </c>
      <c r="G206" s="134">
        <v>204</v>
      </c>
      <c r="H206" s="46">
        <v>8.4664351851851852E-2</v>
      </c>
    </row>
    <row r="207" spans="1:8" ht="25" hidden="1" thickBot="1" x14ac:dyDescent="0.2">
      <c r="A207" s="134" t="s">
        <v>2268</v>
      </c>
      <c r="B207" s="134" t="s">
        <v>2269</v>
      </c>
      <c r="C207" s="134" t="s">
        <v>1474</v>
      </c>
      <c r="D207" s="134" t="s">
        <v>1940</v>
      </c>
      <c r="E207" s="135">
        <v>8.1736111111111107E-3</v>
      </c>
      <c r="F207" s="134">
        <v>139</v>
      </c>
      <c r="G207" s="134">
        <v>205</v>
      </c>
    </row>
    <row r="208" spans="1:8" ht="25" hidden="1" thickBot="1" x14ac:dyDescent="0.2">
      <c r="A208" s="134" t="s">
        <v>2270</v>
      </c>
      <c r="B208" s="134" t="s">
        <v>2271</v>
      </c>
      <c r="C208" s="134" t="s">
        <v>1474</v>
      </c>
      <c r="D208" s="134" t="s">
        <v>1877</v>
      </c>
      <c r="E208" s="135">
        <v>8.1747685185185187E-3</v>
      </c>
      <c r="F208" s="134">
        <v>146</v>
      </c>
      <c r="G208" s="134">
        <v>206</v>
      </c>
    </row>
    <row r="209" spans="1:7" ht="25" hidden="1" thickBot="1" x14ac:dyDescent="0.2">
      <c r="A209" s="134" t="s">
        <v>2272</v>
      </c>
      <c r="B209" s="134" t="s">
        <v>2273</v>
      </c>
      <c r="C209" s="134" t="s">
        <v>2274</v>
      </c>
      <c r="D209" s="134" t="s">
        <v>1940</v>
      </c>
      <c r="E209" s="135">
        <v>8.1898148148148147E-3</v>
      </c>
      <c r="F209" s="134">
        <v>43</v>
      </c>
      <c r="G209" s="134">
        <v>207</v>
      </c>
    </row>
    <row r="210" spans="1:7" ht="25" hidden="1" thickBot="1" x14ac:dyDescent="0.2">
      <c r="A210" s="134" t="s">
        <v>2275</v>
      </c>
      <c r="B210" s="134" t="s">
        <v>2276</v>
      </c>
      <c r="C210" s="138"/>
      <c r="D210" s="134" t="s">
        <v>1877</v>
      </c>
      <c r="E210" s="135">
        <v>8.2118055555555555E-3</v>
      </c>
      <c r="F210" s="134">
        <v>158</v>
      </c>
      <c r="G210" s="134">
        <v>208</v>
      </c>
    </row>
    <row r="211" spans="1:7" ht="25" hidden="1" thickBot="1" x14ac:dyDescent="0.2">
      <c r="A211" s="134" t="s">
        <v>2277</v>
      </c>
      <c r="B211" s="134" t="s">
        <v>2278</v>
      </c>
      <c r="C211" s="138"/>
      <c r="D211" s="134" t="s">
        <v>1877</v>
      </c>
      <c r="E211" s="135">
        <v>8.2442129629629619E-3</v>
      </c>
      <c r="F211" s="134">
        <v>47</v>
      </c>
      <c r="G211" s="134">
        <v>209</v>
      </c>
    </row>
    <row r="212" spans="1:7" ht="25" hidden="1" thickBot="1" x14ac:dyDescent="0.2">
      <c r="A212" s="134" t="s">
        <v>2279</v>
      </c>
      <c r="B212" s="134" t="s">
        <v>2280</v>
      </c>
      <c r="C212" s="134" t="s">
        <v>1387</v>
      </c>
      <c r="D212" s="134" t="s">
        <v>1940</v>
      </c>
      <c r="E212" s="135">
        <v>8.3101851851851861E-3</v>
      </c>
      <c r="F212" s="134">
        <v>233</v>
      </c>
      <c r="G212" s="134">
        <v>210</v>
      </c>
    </row>
    <row r="213" spans="1:7" ht="25" hidden="1" thickBot="1" x14ac:dyDescent="0.2">
      <c r="A213" s="134" t="s">
        <v>2281</v>
      </c>
      <c r="B213" s="134" t="s">
        <v>2282</v>
      </c>
      <c r="C213" s="134" t="s">
        <v>1387</v>
      </c>
      <c r="D213" s="134" t="s">
        <v>2028</v>
      </c>
      <c r="E213" s="135">
        <v>8.3368055555555556E-3</v>
      </c>
      <c r="F213" s="134">
        <v>107</v>
      </c>
      <c r="G213" s="134">
        <v>211</v>
      </c>
    </row>
    <row r="214" spans="1:7" ht="25" hidden="1" thickBot="1" x14ac:dyDescent="0.2">
      <c r="A214" s="134" t="s">
        <v>2283</v>
      </c>
      <c r="B214" s="134" t="s">
        <v>2284</v>
      </c>
      <c r="C214" s="138"/>
      <c r="D214" s="134" t="s">
        <v>1877</v>
      </c>
      <c r="E214" s="135">
        <v>8.3738425925925924E-3</v>
      </c>
      <c r="F214" s="134">
        <v>50</v>
      </c>
      <c r="G214" s="134">
        <v>212</v>
      </c>
    </row>
    <row r="215" spans="1:7" ht="25" hidden="1" thickBot="1" x14ac:dyDescent="0.2">
      <c r="A215" s="134" t="s">
        <v>2285</v>
      </c>
      <c r="B215" s="134" t="s">
        <v>2286</v>
      </c>
      <c r="C215" s="138"/>
      <c r="D215" s="134" t="s">
        <v>1877</v>
      </c>
      <c r="E215" s="135">
        <v>8.5706018518518518E-3</v>
      </c>
      <c r="F215" s="134">
        <v>62</v>
      </c>
      <c r="G215" s="134">
        <v>213</v>
      </c>
    </row>
    <row r="216" spans="1:7" ht="25" hidden="1" thickBot="1" x14ac:dyDescent="0.2">
      <c r="A216" s="134" t="s">
        <v>2287</v>
      </c>
      <c r="B216" s="134" t="s">
        <v>2288</v>
      </c>
      <c r="C216" s="134" t="s">
        <v>1325</v>
      </c>
      <c r="D216" s="134" t="s">
        <v>1877</v>
      </c>
      <c r="E216" s="135">
        <v>8.8738425925925929E-3</v>
      </c>
      <c r="F216" s="134">
        <v>59</v>
      </c>
      <c r="G216" s="134">
        <v>214</v>
      </c>
    </row>
    <row r="217" spans="1:7" ht="25" hidden="1" thickBot="1" x14ac:dyDescent="0.2">
      <c r="A217" s="134" t="s">
        <v>2289</v>
      </c>
      <c r="B217" s="134" t="s">
        <v>2290</v>
      </c>
      <c r="C217" s="138"/>
      <c r="D217" s="134" t="s">
        <v>1829</v>
      </c>
      <c r="E217" s="135">
        <v>8.9016203703703705E-3</v>
      </c>
      <c r="F217" s="134">
        <v>151</v>
      </c>
      <c r="G217" s="134">
        <v>215</v>
      </c>
    </row>
    <row r="218" spans="1:7" ht="25" hidden="1" thickBot="1" x14ac:dyDescent="0.2">
      <c r="A218" s="134" t="s">
        <v>2291</v>
      </c>
      <c r="B218" s="134" t="s">
        <v>2292</v>
      </c>
      <c r="C218" s="138"/>
      <c r="D218" s="134" t="s">
        <v>2047</v>
      </c>
      <c r="E218" s="135">
        <v>9.0810185185185178E-3</v>
      </c>
      <c r="F218" s="134">
        <v>11</v>
      </c>
      <c r="G218" s="134">
        <v>216</v>
      </c>
    </row>
    <row r="219" spans="1:7" ht="25" hidden="1" thickBot="1" x14ac:dyDescent="0.2">
      <c r="A219" s="134" t="s">
        <v>2293</v>
      </c>
      <c r="B219" s="134" t="s">
        <v>2294</v>
      </c>
      <c r="C219" s="134" t="s">
        <v>1474</v>
      </c>
      <c r="D219" s="134" t="s">
        <v>1877</v>
      </c>
      <c r="E219" s="135">
        <v>9.2881944444444444E-3</v>
      </c>
      <c r="F219" s="134">
        <v>226</v>
      </c>
      <c r="G219" s="134">
        <v>217</v>
      </c>
    </row>
    <row r="220" spans="1:7" ht="25" hidden="1" thickBot="1" x14ac:dyDescent="0.2">
      <c r="A220" s="134" t="s">
        <v>2295</v>
      </c>
      <c r="B220" s="134" t="s">
        <v>2296</v>
      </c>
      <c r="C220" s="134" t="s">
        <v>1474</v>
      </c>
      <c r="D220" s="134" t="s">
        <v>1877</v>
      </c>
      <c r="E220" s="135">
        <v>9.2881944444444444E-3</v>
      </c>
      <c r="F220" s="134">
        <v>138</v>
      </c>
      <c r="G220" s="134">
        <v>218</v>
      </c>
    </row>
    <row r="221" spans="1:7" ht="25" hidden="1" thickBot="1" x14ac:dyDescent="0.2">
      <c r="A221" s="134" t="s">
        <v>2297</v>
      </c>
      <c r="B221" s="134" t="s">
        <v>2298</v>
      </c>
      <c r="C221" s="134" t="s">
        <v>1330</v>
      </c>
      <c r="D221" s="134" t="s">
        <v>2047</v>
      </c>
      <c r="E221" s="135">
        <v>9.3576388888888893E-3</v>
      </c>
      <c r="F221" s="134">
        <v>247</v>
      </c>
      <c r="G221" s="134">
        <v>219</v>
      </c>
    </row>
    <row r="222" spans="1:7" ht="25" hidden="1" thickBot="1" x14ac:dyDescent="0.2">
      <c r="A222" s="134" t="s">
        <v>2299</v>
      </c>
      <c r="B222" s="134" t="s">
        <v>2300</v>
      </c>
      <c r="C222" s="134" t="s">
        <v>1330</v>
      </c>
      <c r="D222" s="134" t="s">
        <v>2047</v>
      </c>
      <c r="E222" s="135">
        <v>9.3703703703703709E-3</v>
      </c>
      <c r="F222" s="134">
        <v>51</v>
      </c>
      <c r="G222" s="134">
        <v>220</v>
      </c>
    </row>
    <row r="223" spans="1:7" ht="25" hidden="1" thickBot="1" x14ac:dyDescent="0.2">
      <c r="A223" s="134" t="s">
        <v>2301</v>
      </c>
      <c r="B223" s="134" t="s">
        <v>2302</v>
      </c>
      <c r="C223" s="134" t="s">
        <v>1363</v>
      </c>
      <c r="D223" s="134" t="s">
        <v>1940</v>
      </c>
      <c r="E223" s="135">
        <v>9.5069444444444446E-3</v>
      </c>
      <c r="F223" s="134">
        <v>168</v>
      </c>
      <c r="G223" s="134">
        <v>221</v>
      </c>
    </row>
    <row r="224" spans="1:7" ht="25" hidden="1" thickBot="1" x14ac:dyDescent="0.2">
      <c r="A224" s="134" t="s">
        <v>2303</v>
      </c>
      <c r="B224" s="134" t="s">
        <v>2304</v>
      </c>
      <c r="C224" s="134" t="s">
        <v>1363</v>
      </c>
      <c r="D224" s="134" t="s">
        <v>1877</v>
      </c>
      <c r="E224" s="135">
        <v>9.5081018518518527E-3</v>
      </c>
      <c r="F224" s="134">
        <v>167</v>
      </c>
      <c r="G224" s="134">
        <v>222</v>
      </c>
    </row>
  </sheetData>
  <autoFilter ref="A2:G224" xr:uid="{4A4E7189-1D62-4F43-8569-782CFC8E7FBC}">
    <filterColumn colId="2">
      <filters>
        <filter val="Northumberland Fell Runners"/>
        <filter val="Tynedale Harriers"/>
      </filters>
    </filterColumn>
  </autoFilter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AB79F-0CE5-DC4A-9D4C-61BD924F9BAF}">
  <sheetPr codeName="Sheet7"/>
  <dimension ref="A2:I5"/>
  <sheetViews>
    <sheetView workbookViewId="0">
      <selection activeCell="C3" sqref="C3"/>
    </sheetView>
  </sheetViews>
  <sheetFormatPr baseColWidth="10" defaultColWidth="11.5" defaultRowHeight="13" x14ac:dyDescent="0.15"/>
  <sheetData>
    <row r="2" spans="1:9" ht="18" x14ac:dyDescent="0.2">
      <c r="A2" s="55" t="s">
        <v>1634</v>
      </c>
      <c r="B2" s="55" t="s">
        <v>1635</v>
      </c>
      <c r="C2" s="55" t="s">
        <v>1636</v>
      </c>
      <c r="D2" s="55" t="s">
        <v>1637</v>
      </c>
      <c r="E2" s="55" t="s">
        <v>1638</v>
      </c>
      <c r="F2" s="55" t="s">
        <v>1639</v>
      </c>
      <c r="G2" s="55" t="s">
        <v>1640</v>
      </c>
      <c r="H2" s="55" t="s">
        <v>1641</v>
      </c>
      <c r="I2" s="55" t="s">
        <v>1642</v>
      </c>
    </row>
    <row r="3" spans="1:9" ht="18" x14ac:dyDescent="0.2">
      <c r="A3" s="56">
        <v>80</v>
      </c>
      <c r="B3" s="56">
        <v>975</v>
      </c>
      <c r="C3" s="57">
        <v>2.2442129629629631E-2</v>
      </c>
      <c r="D3" s="4" t="s">
        <v>502</v>
      </c>
      <c r="E3" s="56" t="s">
        <v>1643</v>
      </c>
      <c r="F3" s="56" t="s">
        <v>1644</v>
      </c>
      <c r="G3" s="58">
        <v>0.63765046296296302</v>
      </c>
      <c r="H3" s="56" t="s">
        <v>1645</v>
      </c>
      <c r="I3" s="56" t="s">
        <v>1646</v>
      </c>
    </row>
    <row r="4" spans="1:9" ht="18" x14ac:dyDescent="0.2">
      <c r="A4" s="56">
        <v>272</v>
      </c>
      <c r="B4" s="56">
        <v>1579</v>
      </c>
      <c r="C4" s="57">
        <v>2.5428240740740741E-2</v>
      </c>
      <c r="D4" s="4" t="s">
        <v>1647</v>
      </c>
      <c r="E4" s="56" t="s">
        <v>1648</v>
      </c>
      <c r="F4" s="56" t="s">
        <v>1644</v>
      </c>
      <c r="G4" s="58">
        <v>0.63765046296296302</v>
      </c>
      <c r="H4" s="56" t="s">
        <v>1649</v>
      </c>
      <c r="I4" s="56" t="s">
        <v>1650</v>
      </c>
    </row>
    <row r="5" spans="1:9" ht="18" x14ac:dyDescent="0.2">
      <c r="A5" s="56">
        <v>1382</v>
      </c>
      <c r="B5" s="56">
        <v>1678</v>
      </c>
      <c r="C5" s="57">
        <v>3.2349537037037038E-2</v>
      </c>
      <c r="D5" s="4" t="s">
        <v>272</v>
      </c>
      <c r="E5" s="56" t="s">
        <v>1651</v>
      </c>
      <c r="F5" s="56" t="s">
        <v>1652</v>
      </c>
      <c r="G5" s="58">
        <v>0.63796296296296295</v>
      </c>
      <c r="H5" s="56" t="s">
        <v>1653</v>
      </c>
      <c r="I5" s="56" t="s">
        <v>1654</v>
      </c>
    </row>
  </sheetData>
  <hyperlinks>
    <hyperlink ref="D3" r:id="rId1" display="https://www.resultsbase.net/event/4316/results/2245128" xr:uid="{47A3612D-343E-2C46-AF11-78D69AE184E4}"/>
    <hyperlink ref="D4" r:id="rId2" display="https://www.resultsbase.net/event/4316/results/2245597" xr:uid="{72BAF9EA-9417-E046-B78F-356DFDFA4B33}"/>
    <hyperlink ref="D5" r:id="rId3" display="https://www.resultsbase.net/event/4316/results/2245671" xr:uid="{36190C7D-CB77-9E4D-82F2-8FB2C699AA7D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5DC68-9665-498B-A59C-E044C3AA8A48}">
  <dimension ref="A1:F6"/>
  <sheetViews>
    <sheetView workbookViewId="0">
      <selection activeCell="G22" sqref="G22"/>
    </sheetView>
  </sheetViews>
  <sheetFormatPr baseColWidth="10" defaultColWidth="8.83203125" defaultRowHeight="13" x14ac:dyDescent="0.15"/>
  <sheetData>
    <row r="1" spans="1:6" ht="14" thickBot="1" x14ac:dyDescent="0.2"/>
    <row r="2" spans="1:6" ht="46" thickBot="1" x14ac:dyDescent="0.2">
      <c r="A2" s="123" t="s">
        <v>1811</v>
      </c>
      <c r="B2" s="124" t="s">
        <v>1812</v>
      </c>
      <c r="C2" s="125"/>
      <c r="D2" s="125"/>
      <c r="E2" s="125"/>
    </row>
    <row r="3" spans="1:6" ht="16" thickBot="1" x14ac:dyDescent="0.2">
      <c r="A3" s="126" t="s">
        <v>115</v>
      </c>
      <c r="B3" s="127" t="s">
        <v>119</v>
      </c>
      <c r="C3" s="127" t="s">
        <v>116</v>
      </c>
      <c r="D3" s="127" t="s">
        <v>110</v>
      </c>
      <c r="E3" s="127" t="s">
        <v>1300</v>
      </c>
    </row>
    <row r="4" spans="1:6" ht="31" thickBot="1" x14ac:dyDescent="0.2">
      <c r="A4" s="126" t="s">
        <v>1813</v>
      </c>
      <c r="B4" s="127" t="s">
        <v>1814</v>
      </c>
      <c r="C4" s="127" t="s">
        <v>1815</v>
      </c>
      <c r="D4" s="128">
        <v>49.43</v>
      </c>
      <c r="E4" s="128">
        <v>1</v>
      </c>
    </row>
    <row r="5" spans="1:6" ht="31" thickBot="1" x14ac:dyDescent="0.2">
      <c r="A5" s="126" t="s">
        <v>1817</v>
      </c>
      <c r="B5" s="127" t="s">
        <v>1816</v>
      </c>
      <c r="C5" s="127" t="s">
        <v>1660</v>
      </c>
      <c r="D5" s="128">
        <v>57.01</v>
      </c>
      <c r="E5" s="128">
        <v>23</v>
      </c>
      <c r="F5" s="46">
        <v>3.9594907407407405E-2</v>
      </c>
    </row>
    <row r="6" spans="1:6" ht="31" thickBot="1" x14ac:dyDescent="0.2">
      <c r="A6" s="129" t="s">
        <v>1818</v>
      </c>
      <c r="B6" s="130" t="s">
        <v>1819</v>
      </c>
      <c r="C6" s="130" t="s">
        <v>1820</v>
      </c>
      <c r="D6" s="131">
        <v>59.47</v>
      </c>
      <c r="E6" s="131">
        <v>27</v>
      </c>
    </row>
  </sheetData>
  <autoFilter ref="A3:E6" xr:uid="{14D087CE-CF54-4290-9189-37B082ECD865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</vt:i4>
      </vt:variant>
    </vt:vector>
  </HeadingPairs>
  <TitlesOfParts>
    <vt:vector size="25" baseType="lpstr">
      <vt:lpstr>Grand Prix 2018</vt:lpstr>
      <vt:lpstr>WMA Lookup</vt:lpstr>
      <vt:lpstr>Hadrian's</vt:lpstr>
      <vt:lpstr>Clive Cookson 10k</vt:lpstr>
      <vt:lpstr>Hexham 10k</vt:lpstr>
      <vt:lpstr>Newburn River Run</vt:lpstr>
      <vt:lpstr>Hobble</vt:lpstr>
      <vt:lpstr>Blaydon Race</vt:lpstr>
      <vt:lpstr>Thropton</vt:lpstr>
      <vt:lpstr>Anne Allan</vt:lpstr>
      <vt:lpstr>george ogle</vt:lpstr>
      <vt:lpstr>Brampton</vt:lpstr>
      <vt:lpstr>Women</vt:lpstr>
      <vt:lpstr>Men</vt:lpstr>
      <vt:lpstr>Morpeth 10k</vt:lpstr>
      <vt:lpstr>Druridge half</vt:lpstr>
      <vt:lpstr>NHEL Female</vt:lpstr>
      <vt:lpstr>NHEL Male</vt:lpstr>
      <vt:lpstr>Hexham Half</vt:lpstr>
      <vt:lpstr>coastal run</vt:lpstr>
      <vt:lpstr>Great north run</vt:lpstr>
      <vt:lpstr>Member Database</vt:lpstr>
      <vt:lpstr>license</vt:lpstr>
      <vt:lpstr>Event</vt:lpstr>
      <vt:lpstr>mile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 Grubb</dc:creator>
  <cp:lastModifiedBy>Lewis Balfour</cp:lastModifiedBy>
  <cp:lastPrinted>2006-05-04T00:26:32Z</cp:lastPrinted>
  <dcterms:created xsi:type="dcterms:W3CDTF">2006-04-14T23:14:40Z</dcterms:created>
  <dcterms:modified xsi:type="dcterms:W3CDTF">2019-05-20T20:18:14Z</dcterms:modified>
</cp:coreProperties>
</file>